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24" windowWidth="20772" windowHeight="9000"/>
  </bookViews>
  <sheets>
    <sheet name="Berekeninge" sheetId="1" r:id="rId1"/>
    <sheet name="Weerbaar vs Totaal" sheetId="2" r:id="rId2"/>
    <sheet name="Bevolkingsgroei" sheetId="4" r:id="rId3"/>
    <sheet name="Kyk ook" sheetId="5" r:id="rId4"/>
  </sheets>
  <calcPr calcId="145621"/>
</workbook>
</file>

<file path=xl/calcChain.xml><?xml version="1.0" encoding="utf-8"?>
<calcChain xmlns="http://schemas.openxmlformats.org/spreadsheetml/2006/main">
  <c r="B69" i="1" l="1"/>
  <c r="E22" i="4" l="1"/>
  <c r="E21" i="4"/>
  <c r="E20" i="4"/>
  <c r="E19" i="4"/>
  <c r="E18" i="4"/>
  <c r="C21" i="4"/>
  <c r="C20" i="4"/>
  <c r="A18" i="4"/>
  <c r="A19" i="4" s="1"/>
  <c r="A20" i="4" s="1"/>
  <c r="A21" i="4" s="1"/>
  <c r="A22" i="4" s="1"/>
  <c r="A23" i="4" s="1"/>
  <c r="A24" i="4" s="1"/>
  <c r="A25" i="4" s="1"/>
  <c r="A26" i="4" s="1"/>
  <c r="A27" i="4" s="1"/>
  <c r="A28" i="4" s="1"/>
  <c r="A29" i="4" s="1"/>
  <c r="A30" i="4" s="1"/>
  <c r="A31" i="4" s="1"/>
  <c r="A32" i="4" s="1"/>
  <c r="A33" i="4" s="1"/>
  <c r="A34" i="4" s="1"/>
  <c r="A35" i="4" s="1"/>
  <c r="A36" i="4" s="1"/>
  <c r="A37" i="4" s="1"/>
  <c r="A38" i="4" s="1"/>
  <c r="B19" i="4"/>
  <c r="B20" i="4" s="1"/>
  <c r="C23" i="4" s="1"/>
  <c r="D18" i="4"/>
  <c r="D19" i="4" l="1"/>
  <c r="D20" i="4" s="1"/>
  <c r="C22" i="4"/>
  <c r="B21" i="4"/>
  <c r="C24" i="4" s="1"/>
  <c r="F18" i="4"/>
  <c r="D21" i="4" l="1"/>
  <c r="F19" i="4"/>
  <c r="B22" i="4"/>
  <c r="C25" i="4" s="1"/>
  <c r="F20" i="4"/>
  <c r="B57" i="1"/>
  <c r="C22" i="2"/>
  <c r="B22" i="2"/>
  <c r="C21" i="2"/>
  <c r="C20" i="2"/>
  <c r="C19" i="2"/>
  <c r="C18" i="2"/>
  <c r="C17" i="2"/>
  <c r="C16" i="2"/>
  <c r="C15" i="2"/>
  <c r="C14" i="2"/>
  <c r="C13" i="2"/>
  <c r="C31" i="2" s="1"/>
  <c r="C33" i="2" s="1"/>
  <c r="C34" i="2" s="1"/>
  <c r="C36" i="2" s="1"/>
  <c r="C12" i="2"/>
  <c r="C11" i="2"/>
  <c r="B109" i="1"/>
  <c r="B108" i="1"/>
  <c r="B110" i="1" s="1"/>
  <c r="B115" i="1" s="1"/>
  <c r="B118" i="1" s="1"/>
  <c r="B99" i="1"/>
  <c r="B98" i="1"/>
  <c r="B97" i="1"/>
  <c r="B89" i="1"/>
  <c r="B91" i="1" s="1"/>
  <c r="B78" i="1"/>
  <c r="B70" i="1"/>
  <c r="B68" i="1"/>
  <c r="B80" i="1" s="1"/>
  <c r="B67" i="1"/>
  <c r="B79" i="1" s="1"/>
  <c r="B54" i="1"/>
  <c r="B77" i="1" s="1"/>
  <c r="B42" i="1"/>
  <c r="B45" i="1" s="1"/>
  <c r="B35" i="1"/>
  <c r="B36" i="1" s="1"/>
  <c r="B21" i="1"/>
  <c r="B22" i="1" s="1"/>
  <c r="D22" i="4" l="1"/>
  <c r="F22" i="4" s="1"/>
  <c r="B23" i="4"/>
  <c r="C26" i="4" s="1"/>
  <c r="F21" i="4"/>
  <c r="B81" i="1"/>
  <c r="B82" i="1" s="1"/>
  <c r="B71" i="1"/>
  <c r="B28" i="1"/>
  <c r="B29" i="1" s="1"/>
  <c r="A96" i="1" s="1"/>
  <c r="B96" i="1" s="1"/>
  <c r="B55" i="1"/>
  <c r="B58" i="1" s="1"/>
  <c r="B72" i="1"/>
  <c r="D23" i="4" l="1"/>
  <c r="F23" i="4" s="1"/>
  <c r="B24" i="4"/>
  <c r="B73" i="1"/>
  <c r="E23" i="4" l="1"/>
  <c r="D24" i="4"/>
  <c r="F24" i="4" s="1"/>
  <c r="C27" i="4"/>
  <c r="B25" i="4"/>
  <c r="C28" i="4" s="1"/>
  <c r="E24" i="4" l="1"/>
  <c r="B26" i="4"/>
  <c r="C29" i="4" s="1"/>
  <c r="D25" i="4"/>
  <c r="E25" i="4" s="1"/>
  <c r="F25" i="4" l="1"/>
  <c r="B27" i="4"/>
  <c r="C30" i="4" s="1"/>
  <c r="D26" i="4"/>
  <c r="E26" i="4" s="1"/>
  <c r="F26" i="4" l="1"/>
  <c r="D27" i="4"/>
  <c r="E27" i="4" s="1"/>
  <c r="B28" i="4"/>
  <c r="C31" i="4" s="1"/>
  <c r="D28" i="4" l="1"/>
  <c r="F28" i="4" s="1"/>
  <c r="F27" i="4"/>
  <c r="B29" i="4"/>
  <c r="C32" i="4" s="1"/>
  <c r="E28" i="4" l="1"/>
  <c r="B30" i="4"/>
  <c r="C33" i="4" s="1"/>
  <c r="D29" i="4"/>
  <c r="E29" i="4" s="1"/>
  <c r="F29" i="4" l="1"/>
  <c r="D30" i="4"/>
  <c r="E30" i="4" s="1"/>
  <c r="B31" i="4"/>
  <c r="C34" i="4" s="1"/>
  <c r="F30" i="4" l="1"/>
  <c r="D31" i="4"/>
  <c r="F31" i="4" s="1"/>
  <c r="B32" i="4"/>
  <c r="C35" i="4" s="1"/>
  <c r="E31" i="4" l="1"/>
  <c r="B33" i="4"/>
  <c r="C36" i="4" s="1"/>
  <c r="D32" i="4"/>
  <c r="F32" i="4" s="1"/>
  <c r="E32" i="4" l="1"/>
  <c r="D33" i="4"/>
  <c r="F33" i="4" s="1"/>
  <c r="B34" i="4"/>
  <c r="C37" i="4" s="1"/>
  <c r="E33" i="4" l="1"/>
  <c r="B35" i="4"/>
  <c r="C38" i="4" s="1"/>
  <c r="D34" i="4"/>
  <c r="E34" i="4" s="1"/>
  <c r="F34" i="4" l="1"/>
  <c r="D35" i="4"/>
  <c r="F35" i="4" s="1"/>
  <c r="B36" i="4"/>
  <c r="B37" i="4" s="1"/>
  <c r="B38" i="4" s="1"/>
  <c r="E35" i="4" l="1"/>
  <c r="D36" i="4"/>
  <c r="D37" i="4" s="1"/>
  <c r="E36" i="4" l="1"/>
  <c r="F36" i="4"/>
  <c r="D38" i="4"/>
  <c r="F37" i="4"/>
  <c r="E37" i="4"/>
  <c r="F38" i="4" l="1"/>
  <c r="E38" i="4"/>
</calcChain>
</file>

<file path=xl/sharedStrings.xml><?xml version="1.0" encoding="utf-8"?>
<sst xmlns="http://schemas.openxmlformats.org/spreadsheetml/2006/main" count="151" uniqueCount="109">
  <si>
    <t>Deur Daniel Louw</t>
  </si>
  <si>
    <t>Kyk ook:</t>
  </si>
  <si>
    <t>http://creation.com/where-are-all-the-people</t>
  </si>
  <si>
    <t>http://www.glodiebybel.co.za/component/content/article/232-geslagsregisters-en-tydsdure.html</t>
  </si>
  <si>
    <t>http://en.wikipedia.org/wiki/World_population</t>
  </si>
  <si>
    <t>http://www.worldometers.info/world-population/</t>
  </si>
  <si>
    <t>P: Hoeveelheid mense vandag</t>
  </si>
  <si>
    <t>P_0: Hoeveelheid mense n jaar gelede</t>
  </si>
  <si>
    <t>i: Aanwastempo per jaar</t>
  </si>
  <si>
    <t>n: Aantal jare</t>
  </si>
  <si>
    <t>Gemiddelde groeikoers volgens Bybelse model</t>
  </si>
  <si>
    <t>T0: Sondvloed</t>
  </si>
  <si>
    <t>vC</t>
  </si>
  <si>
    <t>T1: Jaartal vandag</t>
  </si>
  <si>
    <t>nC</t>
  </si>
  <si>
    <t>P0: Mense wat sondvloed oorleef het</t>
  </si>
  <si>
    <t>n: Hoeveelheid jare</t>
  </si>
  <si>
    <t>jaar</t>
  </si>
  <si>
    <t>Groeikoers</t>
  </si>
  <si>
    <t>Gemiddelde groeikoers volgens evolusiemodel</t>
  </si>
  <si>
    <t>n: Eerste mens</t>
  </si>
  <si>
    <t>jaar gelede</t>
  </si>
  <si>
    <t>P0</t>
  </si>
  <si>
    <t>Tydperk wat dit moes neem van een mens tot hoeveelheid van vandag met huidige groeikoers:</t>
  </si>
  <si>
    <t>i: Huidige aanwas</t>
  </si>
  <si>
    <t>Gemiddelde groeikoers vir Jode</t>
  </si>
  <si>
    <t>T0: Jakob</t>
  </si>
  <si>
    <t>T: Voor Jode-uitwissing</t>
  </si>
  <si>
    <t>P: Hoeveelheid Jode by T</t>
  </si>
  <si>
    <t>Gemiddelde groeikoers vir Jode: Jakob tot Moses</t>
  </si>
  <si>
    <t>Num 1:44 (1:44-1:46) Dit was dan die getal van die manne wat deur Moses, Aäron en die twaalf Israelitiese stamhoofde getel is. Altesaam was die getelde Israeliete ses honderd en drie duisend vyf honderd en vyftig. Dit was die weerbare manne van twintig jaar en ouer, getel volgens families.
Num 1:49 "Die stam Levi moet jy nie tel nie en hulle getal moet jy nie by dié van die Israeliete voeg nie.</t>
  </si>
  <si>
    <t>Moses sterf (1571 tot 1451 vC)</t>
  </si>
  <si>
    <t>Telling gebeur x jaar voor Moses sterf (Moses het 120 jaar oud geword)</t>
  </si>
  <si>
    <t>T: Telling</t>
  </si>
  <si>
    <t>P: Hoeveelheid weerbare manne by T</t>
  </si>
  <si>
    <t>P: Totale hoeveelheid Jode by T</t>
  </si>
  <si>
    <t>Gemiddelde groeikoers vir Jode: Jakob tot Dawid</t>
  </si>
  <si>
    <t>2 Sam 24:9 en Joab het die uitslag van die telling aan die koning gegee. Israel was ag honderd duisend weerbare man wat kon oorlog maak en Juda vyf honderd duisend.</t>
  </si>
  <si>
    <t>Dawid sterf (1085 tot 1015 vC)</t>
  </si>
  <si>
    <t>Telling gebeur x jaar voor Dawid sterf (Dawid het 70 jaar oud geword)</t>
  </si>
  <si>
    <t xml:space="preserve"> - Hoeveelheid weerbare manne by T</t>
  </si>
  <si>
    <t xml:space="preserve"> - Totale hoeveelheid Jode by T1 sonder die Leviete</t>
  </si>
  <si>
    <t xml:space="preserve"> + Leviete (Num 3:39)</t>
  </si>
  <si>
    <t>Gemiddelde groeikoers vir Jode: Moses tot Dawid</t>
  </si>
  <si>
    <t>T0: Volkstelling tydens Moses (Numeri 1:44)</t>
  </si>
  <si>
    <t>P0: Weerbare manne</t>
  </si>
  <si>
    <t>T1: Volkstelling tydens Dawid (2 Samuel 24:9)</t>
  </si>
  <si>
    <t>P1: Weerbare manne</t>
  </si>
  <si>
    <t>Hoeveelheid mense na 1 000 000 jaar teen 'n groeikoers van 1%</t>
  </si>
  <si>
    <t>P = P0.(1+i)^n</t>
  </si>
  <si>
    <t xml:space="preserve"> = 1.(1 + 0.01)^1,000,000</t>
  </si>
  <si>
    <t xml:space="preserve"> = (1.01^10000)^100</t>
  </si>
  <si>
    <t xml:space="preserve"> = (1.636 x 10^43)^100</t>
  </si>
  <si>
    <t xml:space="preserve"> = 1.636^100 x 10^4300</t>
  </si>
  <si>
    <t xml:space="preserve"> = 2.4 x 10^21 x 10^4300</t>
  </si>
  <si>
    <t xml:space="preserve"> = 2.4 x 10^4321</t>
  </si>
  <si>
    <t>Hoeveelheid mense na 1 000 000 jaar teen verskillende groeikoerse:</t>
  </si>
  <si>
    <t>1.2E+434</t>
  </si>
  <si>
    <t>1.2E+2166</t>
  </si>
  <si>
    <t>2.4E+4321</t>
  </si>
  <si>
    <t>Oppervlak van aarde</t>
  </si>
  <si>
    <t>Aarde se diameter</t>
  </si>
  <si>
    <t>km</t>
  </si>
  <si>
    <t>m</t>
  </si>
  <si>
    <t>Bereken groeikoers sodat daar na 1 miljoen jaar 1 m2 plek is vir elke persoon (oseane ingesluit)</t>
  </si>
  <si>
    <t>P</t>
  </si>
  <si>
    <t>P_0</t>
  </si>
  <si>
    <t>n</t>
  </si>
  <si>
    <t>i</t>
  </si>
  <si>
    <t>Weerbare manne vs Totale mense</t>
  </si>
  <si>
    <t>Hierdie bereken naastenby die verhouding tussen weerbare manne in die Bybel en totale mense.</t>
  </si>
  <si>
    <t>Aannames</t>
  </si>
  <si>
    <t>Aanvaar 'n ouderdomsverspreiding van 'n 3de wêreld land.</t>
  </si>
  <si>
    <t>Ouderdomsverspreiding slegs vir die mans</t>
  </si>
  <si>
    <t>0-10</t>
  </si>
  <si>
    <t>10-20</t>
  </si>
  <si>
    <t>20-30</t>
  </si>
  <si>
    <t>30-40</t>
  </si>
  <si>
    <t>40-50</t>
  </si>
  <si>
    <t>50-60</t>
  </si>
  <si>
    <t>60-70</t>
  </si>
  <si>
    <t>70-80</t>
  </si>
  <si>
    <t>80-90</t>
  </si>
  <si>
    <t>90-100</t>
  </si>
  <si>
    <t>100+</t>
  </si>
  <si>
    <t>Totaal</t>
  </si>
  <si>
    <t>Aanvaar weerbare manne is al die manne tussen 20 en 50</t>
  </si>
  <si>
    <t xml:space="preserve">Aanvaar verhouding mans/vrouens = </t>
  </si>
  <si>
    <t>Berekeninge</t>
  </si>
  <si>
    <t>Persentasie van totale mans</t>
  </si>
  <si>
    <t>Gestel 1 weerbare man</t>
  </si>
  <si>
    <t>Totale mans</t>
  </si>
  <si>
    <t>Totale mense</t>
  </si>
  <si>
    <t>Dus: Totale mense / Weerbare manne</t>
  </si>
  <si>
    <t>Bevolkingsgroei</t>
  </si>
  <si>
    <t>Aannames:</t>
  </si>
  <si>
    <t>kinders</t>
  </si>
  <si>
    <t>Elke ouerpaar kry soveel kinders in hulle lewe</t>
  </si>
  <si>
    <t>Hoeveelheid weerbare manne ouer as 20 uitgesluit die Leviete (Numeri 1:44)</t>
  </si>
  <si>
    <t>Oppervlak van aarde (4(pi)r^2)</t>
  </si>
  <si>
    <t>i = (P/P0)^(1/n) - 1</t>
  </si>
  <si>
    <t>Berekeninge vir "Waar is al die mense?"</t>
  </si>
  <si>
    <t>http://www.glodiebybel.co.za/component/content/article/378-waar-is-al-die-mense.html</t>
  </si>
  <si>
    <t>http://www.glodiebybel.co.za/component/content/article/826-belangrike-bybelse-datums.html</t>
  </si>
  <si>
    <t>Aantal jare</t>
  </si>
  <si>
    <t>Ouers se gemiddelde ouderdom wanneer hulle kinders kry</t>
  </si>
  <si>
    <t>Gebore</t>
  </si>
  <si>
    <t>Dood</t>
  </si>
  <si>
    <t>Berekening: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</si>
</sst>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00%"/>
    <numFmt numFmtId="166" formatCode="0.0"/>
    <numFmt numFmtId="167" formatCode="0.0000E+00"/>
    <numFmt numFmtId="168" formatCode="0.0000%"/>
    <numFmt numFmtId="169" formatCode="0.0%"/>
    <numFmt numFmtId="170" formatCode="0.000E+00"/>
    <numFmt numFmtId="171"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0"/>
      <name val="Arial"/>
      <family val="2"/>
    </font>
    <font>
      <sz val="10"/>
      <name val="Arial"/>
      <family val="2"/>
    </font>
    <font>
      <b/>
      <sz val="16"/>
      <color theme="1"/>
      <name val="Calibri"/>
      <family val="2"/>
      <scheme val="minor"/>
    </font>
    <font>
      <i/>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2" fillId="0" borderId="0" xfId="0" applyFont="1"/>
    <xf numFmtId="0" fontId="4" fillId="0" borderId="0" xfId="2"/>
    <xf numFmtId="0" fontId="0" fillId="0" borderId="1" xfId="0" applyBorder="1"/>
    <xf numFmtId="0" fontId="0" fillId="0" borderId="2" xfId="0" applyBorder="1"/>
    <xf numFmtId="0" fontId="0" fillId="0" borderId="3" xfId="0" applyBorder="1"/>
    <xf numFmtId="3" fontId="0" fillId="0" borderId="0" xfId="0" applyNumberFormat="1"/>
    <xf numFmtId="0" fontId="6" fillId="0" borderId="0" xfId="0" applyFont="1"/>
    <xf numFmtId="0" fontId="5" fillId="0" borderId="0" xfId="0" applyFont="1"/>
    <xf numFmtId="9" fontId="0" fillId="0" borderId="0" xfId="0" applyNumberFormat="1"/>
    <xf numFmtId="167" fontId="0" fillId="0" borderId="0" xfId="0" applyNumberFormat="1"/>
    <xf numFmtId="11" fontId="0" fillId="0" borderId="0" xfId="0" applyNumberFormat="1"/>
    <xf numFmtId="170" fontId="0" fillId="0" borderId="0" xfId="0" applyNumberFormat="1"/>
    <xf numFmtId="165" fontId="0" fillId="0" borderId="0" xfId="1" applyNumberFormat="1" applyFont="1"/>
    <xf numFmtId="0" fontId="3" fillId="2" borderId="0" xfId="0" applyFont="1" applyFill="1"/>
    <xf numFmtId="0" fontId="0" fillId="2" borderId="0" xfId="0" applyFill="1"/>
    <xf numFmtId="169" fontId="0" fillId="0" borderId="0" xfId="1" applyNumberFormat="1" applyFont="1"/>
    <xf numFmtId="10" fontId="0" fillId="0" borderId="0" xfId="1" applyNumberFormat="1" applyFont="1"/>
    <xf numFmtId="164" fontId="2" fillId="0" borderId="0" xfId="1" applyNumberFormat="1" applyFont="1"/>
    <xf numFmtId="10" fontId="2" fillId="0" borderId="0" xfId="1" applyNumberFormat="1" applyFont="1"/>
    <xf numFmtId="0" fontId="0" fillId="0" borderId="0" xfId="0" quotePrefix="1"/>
    <xf numFmtId="0" fontId="0" fillId="3" borderId="0" xfId="0" quotePrefix="1" applyFill="1"/>
    <xf numFmtId="0" fontId="0" fillId="3" borderId="0" xfId="0" applyFill="1"/>
    <xf numFmtId="2" fontId="0" fillId="0" borderId="0" xfId="0" applyNumberFormat="1"/>
    <xf numFmtId="0" fontId="7" fillId="0" borderId="0" xfId="0" applyFont="1"/>
    <xf numFmtId="169" fontId="0" fillId="3" borderId="0" xfId="1" applyNumberFormat="1" applyFont="1" applyFill="1"/>
    <xf numFmtId="169" fontId="2" fillId="0" borderId="0" xfId="1" applyNumberFormat="1" applyFont="1"/>
    <xf numFmtId="0" fontId="2" fillId="4" borderId="0" xfId="0" applyFont="1" applyFill="1"/>
    <xf numFmtId="171" fontId="2" fillId="4" borderId="0" xfId="0" applyNumberFormat="1" applyFont="1" applyFill="1"/>
    <xf numFmtId="169" fontId="0" fillId="0" borderId="0" xfId="1" applyNumberFormat="1" applyFont="1" applyAlignment="1">
      <alignment horizontal="left"/>
    </xf>
    <xf numFmtId="10" fontId="0" fillId="0" borderId="0" xfId="1" applyNumberFormat="1" applyFont="1" applyAlignment="1">
      <alignment horizontal="left"/>
    </xf>
    <xf numFmtId="164" fontId="0" fillId="0" borderId="0" xfId="1" applyNumberFormat="1" applyFont="1" applyAlignment="1">
      <alignment horizontal="left"/>
    </xf>
    <xf numFmtId="168" fontId="0" fillId="0" borderId="0" xfId="1" applyNumberFormat="1" applyFont="1" applyAlignment="1">
      <alignment horizontal="left"/>
    </xf>
    <xf numFmtId="165" fontId="0" fillId="0" borderId="0" xfId="1" applyNumberFormat="1" applyFont="1" applyAlignment="1">
      <alignment horizontal="left"/>
    </xf>
    <xf numFmtId="0" fontId="0" fillId="0" borderId="0" xfId="0" applyAlignment="1">
      <alignment horizontal="center"/>
    </xf>
    <xf numFmtId="0" fontId="8" fillId="0" borderId="0" xfId="0" applyFont="1"/>
    <xf numFmtId="166" fontId="2" fillId="0" borderId="0" xfId="0" applyNumberFormat="1" applyFont="1"/>
    <xf numFmtId="0" fontId="9" fillId="0" borderId="0" xfId="0" applyFont="1"/>
    <xf numFmtId="0" fontId="2" fillId="0" borderId="0" xfId="0" applyFont="1" applyAlignment="1">
      <alignment horizontal="center"/>
    </xf>
    <xf numFmtId="10" fontId="0" fillId="0" borderId="0" xfId="1" applyNumberFormat="1" applyFont="1" applyAlignment="1">
      <alignment horizontal="center"/>
    </xf>
    <xf numFmtId="0" fontId="0" fillId="0" borderId="0" xfId="0"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'Weerbaar vs Totaal'!$A$11:$A$21</c:f>
              <c:strCache>
                <c:ptCount val="11"/>
                <c:pt idx="0">
                  <c:v>0-10</c:v>
                </c:pt>
                <c:pt idx="1">
                  <c:v>10-20</c:v>
                </c:pt>
                <c:pt idx="2">
                  <c:v>20-30</c:v>
                </c:pt>
                <c:pt idx="3">
                  <c:v>30-40</c:v>
                </c:pt>
                <c:pt idx="4">
                  <c:v>40-50</c:v>
                </c:pt>
                <c:pt idx="5">
                  <c:v>50-60</c:v>
                </c:pt>
                <c:pt idx="6">
                  <c:v>60-70</c:v>
                </c:pt>
                <c:pt idx="7">
                  <c:v>70-80</c:v>
                </c:pt>
                <c:pt idx="8">
                  <c:v>80-90</c:v>
                </c:pt>
                <c:pt idx="9">
                  <c:v>90-100</c:v>
                </c:pt>
                <c:pt idx="10">
                  <c:v>100+</c:v>
                </c:pt>
              </c:strCache>
            </c:strRef>
          </c:cat>
          <c:val>
            <c:numRef>
              <c:f>'Weerbaar vs Totaal'!$C$11:$C$21</c:f>
              <c:numCache>
                <c:formatCode>0.0%</c:formatCode>
                <c:ptCount val="11"/>
                <c:pt idx="0">
                  <c:v>0.25575447570332482</c:v>
                </c:pt>
                <c:pt idx="1">
                  <c:v>0.20460358056265984</c:v>
                </c:pt>
                <c:pt idx="2">
                  <c:v>0.15345268542199489</c:v>
                </c:pt>
                <c:pt idx="3">
                  <c:v>0.12787723785166241</c:v>
                </c:pt>
                <c:pt idx="4">
                  <c:v>0.10230179028132992</c:v>
                </c:pt>
                <c:pt idx="5">
                  <c:v>7.6726342710997444E-2</c:v>
                </c:pt>
                <c:pt idx="6">
                  <c:v>4.0920716112531973E-2</c:v>
                </c:pt>
                <c:pt idx="7">
                  <c:v>2.0460358056265986E-2</c:v>
                </c:pt>
                <c:pt idx="8">
                  <c:v>1.0230179028132993E-2</c:v>
                </c:pt>
                <c:pt idx="9">
                  <c:v>5.1150895140664966E-3</c:v>
                </c:pt>
                <c:pt idx="10">
                  <c:v>2.5575447570332483E-3</c:v>
                </c:pt>
              </c:numCache>
            </c:numRef>
          </c:val>
        </c:ser>
        <c:dLbls>
          <c:showLegendKey val="0"/>
          <c:showVal val="0"/>
          <c:showCatName val="0"/>
          <c:showSerName val="0"/>
          <c:showPercent val="0"/>
          <c:showBubbleSize val="0"/>
        </c:dLbls>
        <c:gapWidth val="150"/>
        <c:axId val="148736640"/>
        <c:axId val="148738432"/>
      </c:barChart>
      <c:catAx>
        <c:axId val="14873664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8738432"/>
        <c:crosses val="autoZero"/>
        <c:auto val="1"/>
        <c:lblAlgn val="ctr"/>
        <c:lblOffset val="100"/>
        <c:noMultiLvlLbl val="0"/>
      </c:catAx>
      <c:valAx>
        <c:axId val="148738432"/>
        <c:scaling>
          <c:orientation val="minMax"/>
        </c:scaling>
        <c:delete val="0"/>
        <c:axPos val="b"/>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87366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2715863</xdr:colOff>
      <xdr:row>4</xdr:row>
      <xdr:rowOff>176053</xdr:rowOff>
    </xdr:from>
    <xdr:ext cx="1111393" cy="264560"/>
    <mc:AlternateContent xmlns:mc="http://schemas.openxmlformats.org/markup-compatibility/2006" xmlns:a14="http://schemas.microsoft.com/office/drawing/2010/main">
      <mc:Choice Requires="a14">
        <xdr:sp macro="" textlink="">
          <xdr:nvSpPr>
            <xdr:cNvPr id="2" name="TextBox 1"/>
            <xdr:cNvSpPr txBox="1"/>
          </xdr:nvSpPr>
          <xdr:spPr>
            <a:xfrm>
              <a:off x="2715863" y="2088673"/>
              <a:ext cx="1111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𝑃</m:t>
                    </m:r>
                    <m:r>
                      <a:rPr lang="en-ZA" sz="1100" i="1">
                        <a:latin typeface="Cambria Math"/>
                      </a:rPr>
                      <m:t>=</m:t>
                    </m:r>
                    <m:sSub>
                      <m:sSubPr>
                        <m:ctrlPr>
                          <a:rPr lang="en-ZA" sz="1100" i="1">
                            <a:latin typeface="Cambria Math"/>
                          </a:rPr>
                        </m:ctrlPr>
                      </m:sSubPr>
                      <m:e>
                        <m:r>
                          <a:rPr lang="en-US" sz="1100" b="0" i="1">
                            <a:latin typeface="Cambria Math"/>
                          </a:rPr>
                          <m:t>𝑃</m:t>
                        </m:r>
                      </m:e>
                      <m:sub>
                        <m:r>
                          <a:rPr lang="en-US" sz="1100" b="0" i="1">
                            <a:latin typeface="Cambria Math"/>
                          </a:rPr>
                          <m:t>0</m:t>
                        </m:r>
                      </m:sub>
                    </m:sSub>
                    <m:sSup>
                      <m:sSupPr>
                        <m:ctrlPr>
                          <a:rPr lang="en-ZA" sz="1100" i="1">
                            <a:latin typeface="Cambria Math"/>
                          </a:rPr>
                        </m:ctrlPr>
                      </m:sSupPr>
                      <m:e>
                        <m:d>
                          <m:dPr>
                            <m:ctrlPr>
                              <a:rPr lang="en-ZA" sz="1100" i="1">
                                <a:solidFill>
                                  <a:schemeClr val="tx1"/>
                                </a:solidFill>
                                <a:effectLst/>
                                <a:latin typeface="Cambria Math"/>
                                <a:ea typeface="+mn-ea"/>
                                <a:cs typeface="+mn-cs"/>
                              </a:rPr>
                            </m:ctrlPr>
                          </m:dPr>
                          <m:e>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𝑖</m:t>
                            </m:r>
                          </m:e>
                        </m:d>
                      </m:e>
                      <m:sup>
                        <m:r>
                          <a:rPr lang="en-US" sz="1100" b="0" i="1">
                            <a:latin typeface="Cambria Math"/>
                          </a:rPr>
                          <m:t>𝑛</m:t>
                        </m:r>
                      </m:sup>
                    </m:sSup>
                  </m:oMath>
                </m:oMathPara>
              </a14:m>
              <a:endParaRPr lang="en-ZA" sz="1100"/>
            </a:p>
          </xdr:txBody>
        </xdr:sp>
      </mc:Choice>
      <mc:Fallback xmlns="">
        <xdr:sp macro="" textlink="">
          <xdr:nvSpPr>
            <xdr:cNvPr id="2" name="TextBox 1"/>
            <xdr:cNvSpPr txBox="1"/>
          </xdr:nvSpPr>
          <xdr:spPr>
            <a:xfrm>
              <a:off x="2715863" y="2088673"/>
              <a:ext cx="1111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𝑃</a:t>
              </a:r>
              <a:r>
                <a:rPr lang="en-ZA" sz="1100" i="0">
                  <a:latin typeface="Cambria Math"/>
                </a:rPr>
                <a:t>=</a:t>
              </a:r>
              <a:r>
                <a:rPr lang="en-US" sz="1100" b="0" i="0">
                  <a:latin typeface="Cambria Math"/>
                </a:rPr>
                <a:t>𝑃</a:t>
              </a:r>
              <a:r>
                <a:rPr lang="en-ZA" sz="1100" b="0" i="0">
                  <a:latin typeface="Cambria Math"/>
                </a:rPr>
                <a:t>_</a:t>
              </a:r>
              <a:r>
                <a:rPr lang="en-US" sz="1100" b="0" i="0">
                  <a:latin typeface="Cambria Math"/>
                </a:rPr>
                <a:t>0</a:t>
              </a:r>
              <a:r>
                <a:rPr lang="en-ZA" sz="1100" b="0" i="0">
                  <a:latin typeface="Cambria Math"/>
                </a:rPr>
                <a:t> </a:t>
              </a:r>
              <a:r>
                <a:rPr lang="en-ZA" sz="1100" i="0">
                  <a:solidFill>
                    <a:schemeClr val="tx1"/>
                  </a:solidFill>
                  <a:effectLst/>
                  <a:latin typeface="+mn-lt"/>
                  <a:ea typeface="+mn-ea"/>
                  <a:cs typeface="+mn-cs"/>
                </a:rPr>
                <a:t>(</a:t>
              </a:r>
              <a:r>
                <a:rPr lang="en-US" sz="1100" b="0" i="0">
                  <a:solidFill>
                    <a:schemeClr val="tx1"/>
                  </a:solidFill>
                  <a:effectLst/>
                  <a:latin typeface="+mn-lt"/>
                  <a:ea typeface="+mn-ea"/>
                  <a:cs typeface="+mn-cs"/>
                </a:rPr>
                <a:t>1+𝑖)</a:t>
              </a:r>
              <a:r>
                <a:rPr lang="en-ZA" sz="1100" b="0" i="0">
                  <a:solidFill>
                    <a:schemeClr val="tx1"/>
                  </a:solidFill>
                  <a:effectLst/>
                  <a:latin typeface="Cambria Math"/>
                  <a:ea typeface="+mn-ea"/>
                  <a:cs typeface="+mn-cs"/>
                </a:rPr>
                <a:t>^</a:t>
              </a:r>
              <a:r>
                <a:rPr lang="en-US" sz="1100" b="0" i="0">
                  <a:latin typeface="Cambria Math"/>
                </a:rPr>
                <a:t>𝑛</a:t>
              </a:r>
              <a:endParaRPr lang="en-ZA" sz="1100"/>
            </a:p>
          </xdr:txBody>
        </xdr:sp>
      </mc:Fallback>
    </mc:AlternateContent>
    <xdr:clientData/>
  </xdr:oneCellAnchor>
  <xdr:oneCellAnchor>
    <xdr:from>
      <xdr:col>0</xdr:col>
      <xdr:colOff>2799683</xdr:colOff>
      <xdr:row>6</xdr:row>
      <xdr:rowOff>46513</xdr:rowOff>
    </xdr:from>
    <xdr:ext cx="1169807" cy="565219"/>
    <mc:AlternateContent xmlns:mc="http://schemas.openxmlformats.org/markup-compatibility/2006" xmlns:a14="http://schemas.microsoft.com/office/drawing/2010/main">
      <mc:Choice Requires="a14">
        <xdr:sp macro="" textlink="">
          <xdr:nvSpPr>
            <xdr:cNvPr id="4" name="TextBox 3"/>
            <xdr:cNvSpPr txBox="1"/>
          </xdr:nvSpPr>
          <xdr:spPr>
            <a:xfrm>
              <a:off x="2799683" y="3056413"/>
              <a:ext cx="1169807" cy="565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𝑖</m:t>
                    </m:r>
                    <m:r>
                      <a:rPr lang="en-ZA" sz="1100" i="1">
                        <a:latin typeface="Cambria Math"/>
                      </a:rPr>
                      <m:t>=</m:t>
                    </m:r>
                    <m:sSubSup>
                      <m:sSubSupPr>
                        <m:ctrlPr>
                          <a:rPr lang="en-ZA" sz="1100" i="1">
                            <a:solidFill>
                              <a:schemeClr val="tx1"/>
                            </a:solidFill>
                            <a:effectLst/>
                            <a:latin typeface="Cambria Math"/>
                            <a:ea typeface="+mn-ea"/>
                            <a:cs typeface="+mn-cs"/>
                          </a:rPr>
                        </m:ctrlPr>
                      </m:sSubSupPr>
                      <m:e>
                        <m:d>
                          <m:dPr>
                            <m:ctrlPr>
                              <a:rPr lang="en-ZA" sz="1100" i="1">
                                <a:solidFill>
                                  <a:schemeClr val="tx1"/>
                                </a:solidFill>
                                <a:effectLst/>
                                <a:latin typeface="Cambria Math"/>
                                <a:ea typeface="+mn-ea"/>
                                <a:cs typeface="+mn-cs"/>
                              </a:rPr>
                            </m:ctrlPr>
                          </m:dPr>
                          <m:e>
                            <m:f>
                              <m:fPr>
                                <m:ctrlPr>
                                  <a:rPr lang="en-ZA" sz="110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𝑃</m:t>
                                </m:r>
                              </m:num>
                              <m:den>
                                <m:sSub>
                                  <m:sSubPr>
                                    <m:ctrlPr>
                                      <a:rPr lang="en-ZA" sz="110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𝑃</m:t>
                                    </m:r>
                                  </m:e>
                                  <m:sub>
                                    <m:r>
                                      <a:rPr lang="en-US" sz="1100" b="0" i="1">
                                        <a:solidFill>
                                          <a:schemeClr val="tx1"/>
                                        </a:solidFill>
                                        <a:effectLst/>
                                        <a:latin typeface="Cambria Math"/>
                                        <a:ea typeface="+mn-ea"/>
                                        <a:cs typeface="+mn-cs"/>
                                      </a:rPr>
                                      <m:t>0</m:t>
                                    </m:r>
                                  </m:sub>
                                </m:sSub>
                              </m:den>
                            </m:f>
                          </m:e>
                        </m:d>
                      </m:e>
                      <m:sub/>
                      <m:sup>
                        <m:f>
                          <m:fPr>
                            <m:type m:val="skw"/>
                            <m:ctrlPr>
                              <a:rPr lang="en-ZA" sz="110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1</m:t>
                            </m:r>
                          </m:num>
                          <m:den>
                            <m:r>
                              <a:rPr lang="en-US" sz="1100" b="0" i="1">
                                <a:solidFill>
                                  <a:schemeClr val="tx1"/>
                                </a:solidFill>
                                <a:effectLst/>
                                <a:latin typeface="Cambria Math"/>
                                <a:ea typeface="+mn-ea"/>
                                <a:cs typeface="+mn-cs"/>
                              </a:rPr>
                              <m:t>𝑛</m:t>
                            </m:r>
                          </m:den>
                        </m:f>
                      </m:sup>
                    </m:sSubSup>
                    <m:r>
                      <a:rPr lang="en-US" sz="1100" b="0" i="1">
                        <a:solidFill>
                          <a:schemeClr val="tx1"/>
                        </a:solidFill>
                        <a:effectLst/>
                        <a:latin typeface="Cambria Math"/>
                        <a:ea typeface="+mn-ea"/>
                        <a:cs typeface="+mn-cs"/>
                      </a:rPr>
                      <m:t>−1</m:t>
                    </m:r>
                  </m:oMath>
                </m:oMathPara>
              </a14:m>
              <a:endParaRPr lang="en-ZA" sz="1100"/>
            </a:p>
          </xdr:txBody>
        </xdr:sp>
      </mc:Choice>
      <mc:Fallback xmlns="">
        <xdr:sp macro="" textlink="">
          <xdr:nvSpPr>
            <xdr:cNvPr id="4" name="TextBox 3"/>
            <xdr:cNvSpPr txBox="1"/>
          </xdr:nvSpPr>
          <xdr:spPr>
            <a:xfrm>
              <a:off x="2799683" y="3056413"/>
              <a:ext cx="1169807" cy="565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𝑖</a:t>
              </a:r>
              <a:r>
                <a:rPr lang="en-ZA" sz="1100" i="0">
                  <a:latin typeface="Cambria Math"/>
                </a:rPr>
                <a:t>=</a:t>
              </a:r>
              <a:r>
                <a:rPr lang="en-ZA" sz="1100" i="0">
                  <a:solidFill>
                    <a:schemeClr val="tx1"/>
                  </a:solidFill>
                  <a:effectLst/>
                  <a:latin typeface="+mn-lt"/>
                  <a:ea typeface="+mn-ea"/>
                  <a:cs typeface="+mn-cs"/>
                </a:rPr>
                <a:t>(</a:t>
              </a:r>
              <a:r>
                <a:rPr lang="en-US" sz="1100" b="0" i="0">
                  <a:solidFill>
                    <a:schemeClr val="tx1"/>
                  </a:solidFill>
                  <a:effectLst/>
                  <a:latin typeface="+mn-lt"/>
                  <a:ea typeface="+mn-ea"/>
                  <a:cs typeface="+mn-cs"/>
                </a:rPr>
                <a:t>𝑃</a:t>
              </a:r>
              <a:r>
                <a:rPr lang="en-ZA" sz="1100" b="0" i="0">
                  <a:solidFill>
                    <a:schemeClr val="tx1"/>
                  </a:solidFill>
                  <a:effectLst/>
                  <a:latin typeface="+mn-lt"/>
                  <a:ea typeface="+mn-ea"/>
                  <a:cs typeface="+mn-cs"/>
                </a:rPr>
                <a:t>/</a:t>
              </a:r>
              <a:r>
                <a:rPr lang="en-US" sz="1100" b="0" i="0">
                  <a:solidFill>
                    <a:schemeClr val="tx1"/>
                  </a:solidFill>
                  <a:effectLst/>
                  <a:latin typeface="+mn-lt"/>
                  <a:ea typeface="+mn-ea"/>
                  <a:cs typeface="+mn-cs"/>
                </a:rPr>
                <a:t>𝑃</a:t>
              </a:r>
              <a:r>
                <a:rPr lang="en-ZA" sz="1100" b="0" i="0">
                  <a:solidFill>
                    <a:schemeClr val="tx1"/>
                  </a:solidFill>
                  <a:effectLst/>
                  <a:latin typeface="+mn-lt"/>
                  <a:ea typeface="+mn-ea"/>
                  <a:cs typeface="+mn-cs"/>
                </a:rPr>
                <a:t>_</a:t>
              </a:r>
              <a:r>
                <a:rPr lang="en-US" sz="1100" b="0" i="0">
                  <a:solidFill>
                    <a:schemeClr val="tx1"/>
                  </a:solidFill>
                  <a:effectLst/>
                  <a:latin typeface="+mn-lt"/>
                  <a:ea typeface="+mn-ea"/>
                  <a:cs typeface="+mn-cs"/>
                </a:rPr>
                <a:t>0 )</a:t>
              </a:r>
              <a:r>
                <a:rPr lang="en-ZA" sz="1100" b="0" i="0">
                  <a:solidFill>
                    <a:schemeClr val="tx1"/>
                  </a:solidFill>
                  <a:effectLst/>
                  <a:latin typeface="+mn-lt"/>
                  <a:ea typeface="+mn-ea"/>
                  <a:cs typeface="+mn-cs"/>
                </a:rPr>
                <a:t>_</a:t>
              </a:r>
              <a:r>
                <a:rPr lang="en-US" sz="1100" b="0" i="0">
                  <a:solidFill>
                    <a:schemeClr val="tx1"/>
                  </a:solidFill>
                  <a:effectLst/>
                  <a:latin typeface="+mn-lt"/>
                  <a:ea typeface="+mn-ea"/>
                  <a:cs typeface="+mn-cs"/>
                </a:rPr>
                <a:t>^</a:t>
              </a:r>
              <a:r>
                <a:rPr lang="en-ZA" sz="1100" b="0" i="0">
                  <a:solidFill>
                    <a:schemeClr val="tx1"/>
                  </a:solidFill>
                  <a:effectLst/>
                  <a:latin typeface="+mn-lt"/>
                  <a:ea typeface="+mn-ea"/>
                  <a:cs typeface="+mn-cs"/>
                </a:rPr>
                <a:t>(</a:t>
              </a:r>
              <a:r>
                <a:rPr lang="en-US" sz="1100" b="0" i="0">
                  <a:solidFill>
                    <a:schemeClr val="tx1"/>
                  </a:solidFill>
                  <a:effectLst/>
                  <a:latin typeface="+mn-lt"/>
                  <a:ea typeface="+mn-ea"/>
                  <a:cs typeface="+mn-cs"/>
                </a:rPr>
                <a:t>1</a:t>
              </a:r>
              <a:r>
                <a:rPr lang="en-ZA" sz="1100" b="0" i="0">
                  <a:solidFill>
                    <a:schemeClr val="tx1"/>
                  </a:solidFill>
                  <a:effectLst/>
                  <a:latin typeface="+mn-lt"/>
                  <a:ea typeface="+mn-ea"/>
                  <a:cs typeface="+mn-cs"/>
                </a:rPr>
                <a:t>⁄</a:t>
              </a:r>
              <a:r>
                <a:rPr lang="en-US" sz="1100" b="0" i="0">
                  <a:solidFill>
                    <a:schemeClr val="tx1"/>
                  </a:solidFill>
                  <a:effectLst/>
                  <a:latin typeface="+mn-lt"/>
                  <a:ea typeface="+mn-ea"/>
                  <a:cs typeface="+mn-cs"/>
                </a:rPr>
                <a:t>𝑛</a:t>
              </a:r>
              <a:r>
                <a:rPr lang="en-ZA" sz="1100" b="0" i="0">
                  <a:solidFill>
                    <a:schemeClr val="tx1"/>
                  </a:solidFill>
                  <a:effectLst/>
                  <a:latin typeface="+mn-lt"/>
                  <a:ea typeface="+mn-ea"/>
                  <a:cs typeface="+mn-cs"/>
                </a:rPr>
                <a:t>)</a:t>
              </a:r>
              <a:r>
                <a:rPr lang="en-US" sz="1100" b="0" i="0">
                  <a:solidFill>
                    <a:schemeClr val="tx1"/>
                  </a:solidFill>
                  <a:effectLst/>
                  <a:latin typeface="+mn-lt"/>
                  <a:ea typeface="+mn-ea"/>
                  <a:cs typeface="+mn-cs"/>
                </a:rPr>
                <a:t>−1</a:t>
              </a:r>
              <a:endParaRPr lang="en-ZA" sz="1100"/>
            </a:p>
          </xdr:txBody>
        </xdr:sp>
      </mc:Fallback>
    </mc:AlternateContent>
    <xdr:clientData/>
  </xdr:oneCellAnchor>
  <xdr:oneCellAnchor>
    <xdr:from>
      <xdr:col>0</xdr:col>
      <xdr:colOff>2769203</xdr:colOff>
      <xdr:row>9</xdr:row>
      <xdr:rowOff>84613</xdr:rowOff>
    </xdr:from>
    <xdr:ext cx="1079013" cy="578235"/>
    <mc:AlternateContent xmlns:mc="http://schemas.openxmlformats.org/markup-compatibility/2006" xmlns:a14="http://schemas.microsoft.com/office/drawing/2010/main">
      <mc:Choice Requires="a14">
        <xdr:sp macro="" textlink="">
          <xdr:nvSpPr>
            <xdr:cNvPr id="5" name="TextBox 4"/>
            <xdr:cNvSpPr txBox="1"/>
          </xdr:nvSpPr>
          <xdr:spPr>
            <a:xfrm>
              <a:off x="2769203" y="3643153"/>
              <a:ext cx="1079013" cy="57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𝑛</m:t>
                    </m:r>
                    <m:r>
                      <a:rPr lang="en-ZA" sz="1100" i="1">
                        <a:latin typeface="Cambria Math"/>
                      </a:rPr>
                      <m:t>=</m:t>
                    </m:r>
                    <m:f>
                      <m:fPr>
                        <m:ctrlPr>
                          <a:rPr lang="en-ZA" sz="1100" i="1">
                            <a:solidFill>
                              <a:schemeClr val="tx1"/>
                            </a:solidFill>
                            <a:effectLst/>
                            <a:latin typeface="Cambria Math"/>
                            <a:ea typeface="+mn-ea"/>
                            <a:cs typeface="+mn-cs"/>
                          </a:rPr>
                        </m:ctrlPr>
                      </m:fPr>
                      <m:num>
                        <m:func>
                          <m:funcPr>
                            <m:ctrlPr>
                              <a:rPr lang="en-ZA" sz="1100" i="1">
                                <a:solidFill>
                                  <a:schemeClr val="tx1"/>
                                </a:solidFill>
                                <a:effectLst/>
                                <a:latin typeface="Cambria Math"/>
                                <a:ea typeface="+mn-ea"/>
                                <a:cs typeface="+mn-cs"/>
                              </a:rPr>
                            </m:ctrlPr>
                          </m:funcPr>
                          <m:fName>
                            <m:r>
                              <m:rPr>
                                <m:sty m:val="p"/>
                              </m:rPr>
                              <a:rPr lang="en-ZA" sz="1100" i="0">
                                <a:solidFill>
                                  <a:schemeClr val="tx1"/>
                                </a:solidFill>
                                <a:effectLst/>
                                <a:latin typeface="Cambria Math"/>
                                <a:ea typeface="+mn-ea"/>
                                <a:cs typeface="+mn-cs"/>
                              </a:rPr>
                              <m:t>log</m:t>
                            </m:r>
                          </m:fName>
                          <m:e>
                            <m:f>
                              <m:fPr>
                                <m:ctrlPr>
                                  <a:rPr lang="en-ZA" sz="1100" i="1">
                                    <a:solidFill>
                                      <a:schemeClr val="tx1"/>
                                    </a:solidFill>
                                    <a:effectLst/>
                                    <a:latin typeface="Cambria Math"/>
                                    <a:ea typeface="+mn-ea"/>
                                    <a:cs typeface="+mn-cs"/>
                                  </a:rPr>
                                </m:ctrlPr>
                              </m:fPr>
                              <m:num>
                                <m:r>
                                  <a:rPr lang="en-US" sz="1100" b="0" i="1">
                                    <a:solidFill>
                                      <a:schemeClr val="tx1"/>
                                    </a:solidFill>
                                    <a:effectLst/>
                                    <a:latin typeface="Cambria Math"/>
                                    <a:ea typeface="+mn-ea"/>
                                    <a:cs typeface="+mn-cs"/>
                                  </a:rPr>
                                  <m:t>𝑃</m:t>
                                </m:r>
                              </m:num>
                              <m:den>
                                <m:sSub>
                                  <m:sSubPr>
                                    <m:ctrlPr>
                                      <a:rPr lang="en-ZA" sz="1100" i="1">
                                        <a:solidFill>
                                          <a:schemeClr val="tx1"/>
                                        </a:solidFill>
                                        <a:effectLst/>
                                        <a:latin typeface="Cambria Math"/>
                                        <a:ea typeface="+mn-ea"/>
                                        <a:cs typeface="+mn-cs"/>
                                      </a:rPr>
                                    </m:ctrlPr>
                                  </m:sSubPr>
                                  <m:e>
                                    <m:r>
                                      <a:rPr lang="en-US" sz="1100" b="0" i="1">
                                        <a:solidFill>
                                          <a:schemeClr val="tx1"/>
                                        </a:solidFill>
                                        <a:effectLst/>
                                        <a:latin typeface="Cambria Math"/>
                                        <a:ea typeface="+mn-ea"/>
                                        <a:cs typeface="+mn-cs"/>
                                      </a:rPr>
                                      <m:t>𝑃</m:t>
                                    </m:r>
                                  </m:e>
                                  <m:sub>
                                    <m:r>
                                      <a:rPr lang="en-US" sz="1100" b="0" i="1">
                                        <a:solidFill>
                                          <a:schemeClr val="tx1"/>
                                        </a:solidFill>
                                        <a:effectLst/>
                                        <a:latin typeface="Cambria Math"/>
                                        <a:ea typeface="+mn-ea"/>
                                        <a:cs typeface="+mn-cs"/>
                                      </a:rPr>
                                      <m:t>0</m:t>
                                    </m:r>
                                  </m:sub>
                                </m:sSub>
                              </m:den>
                            </m:f>
                          </m:e>
                        </m:func>
                      </m:num>
                      <m:den>
                        <m:func>
                          <m:funcPr>
                            <m:ctrlPr>
                              <a:rPr lang="en-ZA" sz="1100" i="1">
                                <a:solidFill>
                                  <a:schemeClr val="tx1"/>
                                </a:solidFill>
                                <a:effectLst/>
                                <a:latin typeface="Cambria Math"/>
                                <a:ea typeface="+mn-ea"/>
                                <a:cs typeface="+mn-cs"/>
                              </a:rPr>
                            </m:ctrlPr>
                          </m:funcPr>
                          <m:fName>
                            <m:r>
                              <m:rPr>
                                <m:sty m:val="p"/>
                              </m:rPr>
                              <a:rPr lang="en-ZA" sz="1100" i="0">
                                <a:solidFill>
                                  <a:schemeClr val="tx1"/>
                                </a:solidFill>
                                <a:effectLst/>
                                <a:latin typeface="Cambria Math"/>
                                <a:ea typeface="+mn-ea"/>
                                <a:cs typeface="+mn-cs"/>
                              </a:rPr>
                              <m:t>log</m:t>
                            </m:r>
                          </m:fName>
                          <m:e>
                            <m:d>
                              <m:dPr>
                                <m:ctrlPr>
                                  <a:rPr lang="en-ZA" sz="1100" i="1">
                                    <a:solidFill>
                                      <a:schemeClr val="tx1"/>
                                    </a:solidFill>
                                    <a:effectLst/>
                                    <a:latin typeface="Cambria Math"/>
                                    <a:ea typeface="+mn-ea"/>
                                    <a:cs typeface="+mn-cs"/>
                                  </a:rPr>
                                </m:ctrlPr>
                              </m:dPr>
                              <m:e>
                                <m:r>
                                  <a:rPr lang="en-US" sz="1100" b="0" i="1">
                                    <a:solidFill>
                                      <a:schemeClr val="tx1"/>
                                    </a:solidFill>
                                    <a:effectLst/>
                                    <a:latin typeface="Cambria Math"/>
                                    <a:ea typeface="+mn-ea"/>
                                    <a:cs typeface="+mn-cs"/>
                                  </a:rPr>
                                  <m:t>1+</m:t>
                                </m:r>
                                <m:r>
                                  <a:rPr lang="en-US" sz="1100" b="0" i="1">
                                    <a:solidFill>
                                      <a:schemeClr val="tx1"/>
                                    </a:solidFill>
                                    <a:effectLst/>
                                    <a:latin typeface="Cambria Math"/>
                                    <a:ea typeface="+mn-ea"/>
                                    <a:cs typeface="+mn-cs"/>
                                  </a:rPr>
                                  <m:t>𝑖</m:t>
                                </m:r>
                              </m:e>
                            </m:d>
                          </m:e>
                        </m:func>
                      </m:den>
                    </m:f>
                  </m:oMath>
                </m:oMathPara>
              </a14:m>
              <a:endParaRPr lang="en-ZA" sz="1100"/>
            </a:p>
          </xdr:txBody>
        </xdr:sp>
      </mc:Choice>
      <mc:Fallback xmlns="">
        <xdr:sp macro="" textlink="">
          <xdr:nvSpPr>
            <xdr:cNvPr id="5" name="TextBox 4"/>
            <xdr:cNvSpPr txBox="1"/>
          </xdr:nvSpPr>
          <xdr:spPr>
            <a:xfrm>
              <a:off x="2769203" y="3643153"/>
              <a:ext cx="1079013" cy="57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latin typeface="Cambria Math"/>
                </a:rPr>
                <a:t>𝑛</a:t>
              </a:r>
              <a:r>
                <a:rPr lang="en-ZA" sz="1100" i="0">
                  <a:latin typeface="Cambria Math"/>
                </a:rPr>
                <a:t>=</a:t>
              </a:r>
              <a:r>
                <a:rPr lang="en-ZA" sz="1100" i="0">
                  <a:solidFill>
                    <a:schemeClr val="tx1"/>
                  </a:solidFill>
                  <a:effectLst/>
                  <a:latin typeface="+mn-lt"/>
                  <a:ea typeface="+mn-ea"/>
                  <a:cs typeface="+mn-cs"/>
                </a:rPr>
                <a:t>log⁡〖</a:t>
              </a:r>
              <a:r>
                <a:rPr lang="en-US" sz="1100" b="0" i="0">
                  <a:solidFill>
                    <a:schemeClr val="tx1"/>
                  </a:solidFill>
                  <a:effectLst/>
                  <a:latin typeface="+mn-lt"/>
                  <a:ea typeface="+mn-ea"/>
                  <a:cs typeface="+mn-cs"/>
                </a:rPr>
                <a:t>𝑃</a:t>
              </a:r>
              <a:r>
                <a:rPr lang="en-ZA" sz="1100" b="0" i="0">
                  <a:solidFill>
                    <a:schemeClr val="tx1"/>
                  </a:solidFill>
                  <a:effectLst/>
                  <a:latin typeface="+mn-lt"/>
                  <a:ea typeface="+mn-ea"/>
                  <a:cs typeface="+mn-cs"/>
                </a:rPr>
                <a:t>/</a:t>
              </a:r>
              <a:r>
                <a:rPr lang="en-US" sz="1100" b="0" i="0">
                  <a:solidFill>
                    <a:schemeClr val="tx1"/>
                  </a:solidFill>
                  <a:effectLst/>
                  <a:latin typeface="+mn-lt"/>
                  <a:ea typeface="+mn-ea"/>
                  <a:cs typeface="+mn-cs"/>
                </a:rPr>
                <a:t>𝑃</a:t>
              </a:r>
              <a:r>
                <a:rPr lang="en-ZA" sz="1100" b="0" i="0">
                  <a:solidFill>
                    <a:schemeClr val="tx1"/>
                  </a:solidFill>
                  <a:effectLst/>
                  <a:latin typeface="+mn-lt"/>
                  <a:ea typeface="+mn-ea"/>
                  <a:cs typeface="+mn-cs"/>
                </a:rPr>
                <a:t>_</a:t>
              </a:r>
              <a:r>
                <a:rPr lang="en-US" sz="1100" b="0" i="0">
                  <a:solidFill>
                    <a:schemeClr val="tx1"/>
                  </a:solidFill>
                  <a:effectLst/>
                  <a:latin typeface="+mn-lt"/>
                  <a:ea typeface="+mn-ea"/>
                  <a:cs typeface="+mn-cs"/>
                </a:rPr>
                <a:t>0 </a:t>
              </a:r>
              <a:r>
                <a:rPr lang="en-ZA" sz="1100" b="0" i="0">
                  <a:solidFill>
                    <a:schemeClr val="tx1"/>
                  </a:solidFill>
                  <a:effectLst/>
                  <a:latin typeface="+mn-lt"/>
                  <a:ea typeface="+mn-ea"/>
                  <a:cs typeface="+mn-cs"/>
                </a:rPr>
                <a:t>〗/</a:t>
              </a:r>
              <a:r>
                <a:rPr lang="en-ZA" sz="1100" i="0">
                  <a:solidFill>
                    <a:schemeClr val="tx1"/>
                  </a:solidFill>
                  <a:effectLst/>
                  <a:latin typeface="+mn-lt"/>
                  <a:ea typeface="+mn-ea"/>
                  <a:cs typeface="+mn-cs"/>
                </a:rPr>
                <a:t>log⁡(</a:t>
              </a:r>
              <a:r>
                <a:rPr lang="en-US" sz="1100" b="0" i="0">
                  <a:solidFill>
                    <a:schemeClr val="tx1"/>
                  </a:solidFill>
                  <a:effectLst/>
                  <a:latin typeface="+mn-lt"/>
                  <a:ea typeface="+mn-ea"/>
                  <a:cs typeface="+mn-cs"/>
                </a:rPr>
                <a:t>1+𝑖) </a:t>
              </a:r>
              <a:endParaRPr lang="en-ZA"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3</xdr:col>
      <xdr:colOff>276225</xdr:colOff>
      <xdr:row>9</xdr:row>
      <xdr:rowOff>19050</xdr:rowOff>
    </xdr:from>
    <xdr:to>
      <xdr:col>10</xdr:col>
      <xdr:colOff>95250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glodiebybel.co.za/component/content/article/826-belangrike-bybelse-datums.html" TargetMode="External"/><Relationship Id="rId2" Type="http://schemas.openxmlformats.org/officeDocument/2006/relationships/hyperlink" Target="http://creation.com/where-are-all-the-people" TargetMode="External"/><Relationship Id="rId1" Type="http://schemas.openxmlformats.org/officeDocument/2006/relationships/hyperlink" Target="http://www.glodiebybel.co.za/component/content/article/378-waar-is-al-die-mense.html" TargetMode="External"/><Relationship Id="rId6" Type="http://schemas.openxmlformats.org/officeDocument/2006/relationships/hyperlink" Target="http://www.worldometers.info/world-population/" TargetMode="External"/><Relationship Id="rId5" Type="http://schemas.openxmlformats.org/officeDocument/2006/relationships/hyperlink" Target="http://en.wikipedia.org/wiki/World_population" TargetMode="External"/><Relationship Id="rId4" Type="http://schemas.openxmlformats.org/officeDocument/2006/relationships/hyperlink" Target="http://www.glodiebybel.co.za/component/content/article/232-geslagsregisters-en-tydsdur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tabSelected="1" workbookViewId="0"/>
  </sheetViews>
  <sheetFormatPr defaultRowHeight="14.4" x14ac:dyDescent="0.3"/>
  <cols>
    <col min="1" max="1" width="60.109375" customWidth="1"/>
    <col min="2" max="2" width="12.33203125" bestFit="1" customWidth="1"/>
  </cols>
  <sheetData>
    <row r="1" spans="1:3" ht="21" x14ac:dyDescent="0.4">
      <c r="A1" s="24" t="s">
        <v>101</v>
      </c>
    </row>
    <row r="2" spans="1:3" x14ac:dyDescent="0.3">
      <c r="A2" s="1" t="s">
        <v>0</v>
      </c>
    </row>
    <row r="5" spans="1:3" x14ac:dyDescent="0.3">
      <c r="A5" s="3"/>
    </row>
    <row r="6" spans="1:3" x14ac:dyDescent="0.3">
      <c r="A6" s="4" t="s">
        <v>6</v>
      </c>
    </row>
    <row r="7" spans="1:3" x14ac:dyDescent="0.3">
      <c r="A7" s="4" t="s">
        <v>7</v>
      </c>
    </row>
    <row r="8" spans="1:3" x14ac:dyDescent="0.3">
      <c r="A8" s="4" t="s">
        <v>8</v>
      </c>
    </row>
    <row r="9" spans="1:3" x14ac:dyDescent="0.3">
      <c r="A9" s="4" t="s">
        <v>9</v>
      </c>
    </row>
    <row r="10" spans="1:3" x14ac:dyDescent="0.3">
      <c r="A10" s="4"/>
    </row>
    <row r="11" spans="1:3" x14ac:dyDescent="0.3">
      <c r="A11" s="4"/>
    </row>
    <row r="12" spans="1:3" x14ac:dyDescent="0.3">
      <c r="A12" s="4"/>
    </row>
    <row r="13" spans="1:3" x14ac:dyDescent="0.3">
      <c r="A13" s="5"/>
    </row>
    <row r="16" spans="1:3" ht="15.6" x14ac:dyDescent="0.3">
      <c r="A16" s="14" t="s">
        <v>10</v>
      </c>
      <c r="B16" s="15"/>
      <c r="C16" s="15"/>
    </row>
    <row r="17" spans="1:3" x14ac:dyDescent="0.3">
      <c r="A17" t="s">
        <v>11</v>
      </c>
      <c r="B17">
        <v>2348</v>
      </c>
      <c r="C17" t="s">
        <v>12</v>
      </c>
    </row>
    <row r="18" spans="1:3" x14ac:dyDescent="0.3">
      <c r="A18" t="s">
        <v>13</v>
      </c>
      <c r="B18">
        <v>2012</v>
      </c>
      <c r="C18" t="s">
        <v>14</v>
      </c>
    </row>
    <row r="19" spans="1:3" x14ac:dyDescent="0.3">
      <c r="A19" t="s">
        <v>15</v>
      </c>
      <c r="B19">
        <v>8</v>
      </c>
    </row>
    <row r="20" spans="1:3" x14ac:dyDescent="0.3">
      <c r="A20" t="s">
        <v>6</v>
      </c>
      <c r="B20" s="6">
        <v>7000000000</v>
      </c>
    </row>
    <row r="21" spans="1:3" x14ac:dyDescent="0.3">
      <c r="A21" t="s">
        <v>16</v>
      </c>
      <c r="B21" s="35">
        <f>B18+B17</f>
        <v>4360</v>
      </c>
      <c r="C21" t="s">
        <v>17</v>
      </c>
    </row>
    <row r="22" spans="1:3" x14ac:dyDescent="0.3">
      <c r="A22" s="1" t="s">
        <v>18</v>
      </c>
      <c r="B22" s="18">
        <f>(B20/B19)^(1/B21)-1</f>
        <v>4.7335843374789466E-3</v>
      </c>
    </row>
    <row r="25" spans="1:3" ht="15.6" x14ac:dyDescent="0.3">
      <c r="A25" s="14" t="s">
        <v>19</v>
      </c>
      <c r="B25" s="15"/>
      <c r="C25" s="15"/>
    </row>
    <row r="26" spans="1:3" x14ac:dyDescent="0.3">
      <c r="A26" t="s">
        <v>20</v>
      </c>
      <c r="B26" s="6">
        <v>1000000</v>
      </c>
      <c r="C26" t="s">
        <v>21</v>
      </c>
    </row>
    <row r="27" spans="1:3" x14ac:dyDescent="0.3">
      <c r="A27" t="s">
        <v>22</v>
      </c>
      <c r="B27">
        <v>1</v>
      </c>
    </row>
    <row r="28" spans="1:3" x14ac:dyDescent="0.3">
      <c r="A28" t="s">
        <v>6</v>
      </c>
      <c r="B28" s="6">
        <f>B35</f>
        <v>7000000000</v>
      </c>
    </row>
    <row r="29" spans="1:3" x14ac:dyDescent="0.3">
      <c r="A29" s="1" t="s">
        <v>18</v>
      </c>
      <c r="B29" s="18">
        <f>(B28/B27)^(1/B26)-1</f>
        <v>2.2669432933719591E-5</v>
      </c>
    </row>
    <row r="30" spans="1:3" x14ac:dyDescent="0.3">
      <c r="B30" s="6"/>
    </row>
    <row r="32" spans="1:3" ht="14.4" customHeight="1" x14ac:dyDescent="0.3">
      <c r="A32" s="14" t="s">
        <v>23</v>
      </c>
      <c r="B32" s="15"/>
      <c r="C32" s="15"/>
    </row>
    <row r="33" spans="1:3" x14ac:dyDescent="0.3">
      <c r="A33" t="s">
        <v>24</v>
      </c>
      <c r="B33" s="17">
        <v>1.7000000000000001E-2</v>
      </c>
    </row>
    <row r="34" spans="1:3" x14ac:dyDescent="0.3">
      <c r="A34" t="s">
        <v>22</v>
      </c>
      <c r="B34">
        <v>1</v>
      </c>
    </row>
    <row r="35" spans="1:3" x14ac:dyDescent="0.3">
      <c r="A35" t="s">
        <v>6</v>
      </c>
      <c r="B35" s="6">
        <f>B20</f>
        <v>7000000000</v>
      </c>
    </row>
    <row r="36" spans="1:3" x14ac:dyDescent="0.3">
      <c r="A36" s="1" t="s">
        <v>9</v>
      </c>
      <c r="B36" s="36">
        <f>LOG(B35/B34)/LOG(1+B33)</f>
        <v>1344.7836837507516</v>
      </c>
      <c r="C36" s="8" t="s">
        <v>17</v>
      </c>
    </row>
    <row r="39" spans="1:3" ht="15.6" x14ac:dyDescent="0.3">
      <c r="A39" s="14" t="s">
        <v>25</v>
      </c>
      <c r="B39" s="15"/>
      <c r="C39" s="15"/>
    </row>
    <row r="40" spans="1:3" x14ac:dyDescent="0.3">
      <c r="A40" t="s">
        <v>26</v>
      </c>
      <c r="B40">
        <v>1836</v>
      </c>
      <c r="C40" t="s">
        <v>12</v>
      </c>
    </row>
    <row r="41" spans="1:3" x14ac:dyDescent="0.3">
      <c r="A41" t="s">
        <v>27</v>
      </c>
      <c r="B41">
        <v>1930</v>
      </c>
      <c r="C41" t="s">
        <v>14</v>
      </c>
    </row>
    <row r="42" spans="1:3" x14ac:dyDescent="0.3">
      <c r="A42" t="s">
        <v>16</v>
      </c>
      <c r="B42" s="35">
        <f>B41+B40</f>
        <v>3766</v>
      </c>
      <c r="C42" t="s">
        <v>17</v>
      </c>
    </row>
    <row r="43" spans="1:3" x14ac:dyDescent="0.3">
      <c r="A43" t="s">
        <v>22</v>
      </c>
      <c r="B43">
        <v>1</v>
      </c>
    </row>
    <row r="44" spans="1:3" x14ac:dyDescent="0.3">
      <c r="A44" t="s">
        <v>28</v>
      </c>
      <c r="B44" s="6">
        <v>18000000</v>
      </c>
    </row>
    <row r="45" spans="1:3" x14ac:dyDescent="0.3">
      <c r="A45" s="1" t="s">
        <v>18</v>
      </c>
      <c r="B45" s="18">
        <f>(B44/B43)^(1/B42)-1</f>
        <v>4.4458286259267954E-3</v>
      </c>
    </row>
    <row r="46" spans="1:3" x14ac:dyDescent="0.3">
      <c r="B46" s="6"/>
    </row>
    <row r="48" spans="1:3" ht="15.6" x14ac:dyDescent="0.3">
      <c r="A48" s="14" t="s">
        <v>29</v>
      </c>
      <c r="B48" s="15"/>
      <c r="C48" s="15"/>
    </row>
    <row r="49" spans="1:3" ht="75.599999999999994" customHeight="1" x14ac:dyDescent="0.3">
      <c r="A49" s="40" t="s">
        <v>30</v>
      </c>
      <c r="B49" s="40"/>
      <c r="C49" s="40"/>
    </row>
    <row r="50" spans="1:3" x14ac:dyDescent="0.3">
      <c r="A50" t="s">
        <v>26</v>
      </c>
      <c r="B50">
        <v>1836</v>
      </c>
      <c r="C50" t="s">
        <v>12</v>
      </c>
    </row>
    <row r="51" spans="1:3" x14ac:dyDescent="0.3">
      <c r="A51" t="s">
        <v>22</v>
      </c>
      <c r="B51">
        <v>1</v>
      </c>
    </row>
    <row r="52" spans="1:3" x14ac:dyDescent="0.3">
      <c r="A52" t="s">
        <v>31</v>
      </c>
      <c r="B52">
        <v>1451</v>
      </c>
      <c r="C52" t="s">
        <v>12</v>
      </c>
    </row>
    <row r="53" spans="1:3" x14ac:dyDescent="0.3">
      <c r="A53" t="s">
        <v>32</v>
      </c>
      <c r="B53">
        <v>30</v>
      </c>
    </row>
    <row r="54" spans="1:3" x14ac:dyDescent="0.3">
      <c r="A54" t="s">
        <v>33</v>
      </c>
      <c r="B54">
        <f>B52+B53</f>
        <v>1481</v>
      </c>
      <c r="C54" t="s">
        <v>12</v>
      </c>
    </row>
    <row r="55" spans="1:3" x14ac:dyDescent="0.3">
      <c r="A55" t="s">
        <v>16</v>
      </c>
      <c r="B55">
        <f>B50-B54</f>
        <v>355</v>
      </c>
      <c r="C55" t="s">
        <v>17</v>
      </c>
    </row>
    <row r="56" spans="1:3" x14ac:dyDescent="0.3">
      <c r="A56" t="s">
        <v>34</v>
      </c>
      <c r="B56" s="6">
        <v>603550</v>
      </c>
    </row>
    <row r="57" spans="1:3" x14ac:dyDescent="0.3">
      <c r="A57" t="s">
        <v>35</v>
      </c>
      <c r="B57" s="6">
        <f>B56*'Weerbaar vs Totaal'!$C$36</f>
        <v>3146507.3333333335</v>
      </c>
    </row>
    <row r="58" spans="1:3" x14ac:dyDescent="0.3">
      <c r="A58" s="1" t="s">
        <v>18</v>
      </c>
      <c r="B58" s="19">
        <f>(B57/B51)^(1/B55)-1</f>
        <v>4.3046674929910766E-2</v>
      </c>
    </row>
    <row r="61" spans="1:3" ht="15.6" x14ac:dyDescent="0.3">
      <c r="A61" s="14" t="s">
        <v>36</v>
      </c>
      <c r="B61" s="15"/>
      <c r="C61" s="15"/>
    </row>
    <row r="62" spans="1:3" ht="28.2" customHeight="1" x14ac:dyDescent="0.3">
      <c r="A62" s="40" t="s">
        <v>37</v>
      </c>
      <c r="B62" s="40"/>
      <c r="C62" s="40"/>
    </row>
    <row r="63" spans="1:3" x14ac:dyDescent="0.3">
      <c r="A63" t="s">
        <v>26</v>
      </c>
      <c r="B63">
        <v>1836</v>
      </c>
      <c r="C63" t="s">
        <v>12</v>
      </c>
    </row>
    <row r="64" spans="1:3" x14ac:dyDescent="0.3">
      <c r="A64" t="s">
        <v>22</v>
      </c>
      <c r="B64">
        <v>1</v>
      </c>
    </row>
    <row r="65" spans="1:3" x14ac:dyDescent="0.3">
      <c r="A65" t="s">
        <v>38</v>
      </c>
      <c r="B65">
        <v>1015</v>
      </c>
      <c r="C65" t="s">
        <v>12</v>
      </c>
    </row>
    <row r="66" spans="1:3" x14ac:dyDescent="0.3">
      <c r="A66" t="s">
        <v>39</v>
      </c>
      <c r="B66">
        <v>15</v>
      </c>
    </row>
    <row r="67" spans="1:3" x14ac:dyDescent="0.3">
      <c r="A67" t="s">
        <v>33</v>
      </c>
      <c r="B67">
        <f>B65+B66</f>
        <v>1030</v>
      </c>
      <c r="C67" t="s">
        <v>12</v>
      </c>
    </row>
    <row r="68" spans="1:3" x14ac:dyDescent="0.3">
      <c r="A68" t="s">
        <v>40</v>
      </c>
      <c r="B68" s="6">
        <f>800000 + 500000</f>
        <v>1300000</v>
      </c>
    </row>
    <row r="69" spans="1:3" x14ac:dyDescent="0.3">
      <c r="A69" t="s">
        <v>41</v>
      </c>
      <c r="B69" s="6">
        <f>B68*'Weerbaar vs Totaal'!$C$36</f>
        <v>6777333.333333334</v>
      </c>
    </row>
    <row r="70" spans="1:3" x14ac:dyDescent="0.3">
      <c r="A70" t="s">
        <v>42</v>
      </c>
      <c r="B70" s="6">
        <f>22000*2</f>
        <v>44000</v>
      </c>
    </row>
    <row r="71" spans="1:3" x14ac:dyDescent="0.3">
      <c r="A71" t="s">
        <v>35</v>
      </c>
      <c r="B71" s="6">
        <f>B69+B70</f>
        <v>6821333.333333334</v>
      </c>
    </row>
    <row r="72" spans="1:3" x14ac:dyDescent="0.3">
      <c r="A72" t="s">
        <v>16</v>
      </c>
      <c r="B72" s="35">
        <f>B63-B67</f>
        <v>806</v>
      </c>
      <c r="C72" t="s">
        <v>17</v>
      </c>
    </row>
    <row r="73" spans="1:3" x14ac:dyDescent="0.3">
      <c r="A73" s="1" t="s">
        <v>18</v>
      </c>
      <c r="B73" s="19">
        <f>(B71/B64)^(1/B72)-1</f>
        <v>1.9714854841445861E-2</v>
      </c>
    </row>
    <row r="76" spans="1:3" ht="15.6" x14ac:dyDescent="0.3">
      <c r="A76" s="14" t="s">
        <v>43</v>
      </c>
      <c r="B76" s="15"/>
      <c r="C76" s="15"/>
    </row>
    <row r="77" spans="1:3" x14ac:dyDescent="0.3">
      <c r="A77" t="s">
        <v>44</v>
      </c>
      <c r="B77">
        <f>B54</f>
        <v>1481</v>
      </c>
      <c r="C77" t="s">
        <v>12</v>
      </c>
    </row>
    <row r="78" spans="1:3" x14ac:dyDescent="0.3">
      <c r="A78" t="s">
        <v>45</v>
      </c>
      <c r="B78" s="6">
        <f>B56</f>
        <v>603550</v>
      </c>
    </row>
    <row r="79" spans="1:3" x14ac:dyDescent="0.3">
      <c r="A79" t="s">
        <v>46</v>
      </c>
      <c r="B79">
        <f>B67</f>
        <v>1030</v>
      </c>
      <c r="C79" t="s">
        <v>12</v>
      </c>
    </row>
    <row r="80" spans="1:3" x14ac:dyDescent="0.3">
      <c r="A80" t="s">
        <v>47</v>
      </c>
      <c r="B80" s="6">
        <f>B68</f>
        <v>1300000</v>
      </c>
    </row>
    <row r="81" spans="1:3" x14ac:dyDescent="0.3">
      <c r="A81" t="s">
        <v>16</v>
      </c>
      <c r="B81" s="35">
        <f>B77-B79</f>
        <v>451</v>
      </c>
      <c r="C81" t="s">
        <v>17</v>
      </c>
    </row>
    <row r="82" spans="1:3" x14ac:dyDescent="0.3">
      <c r="A82" s="1" t="s">
        <v>18</v>
      </c>
      <c r="B82" s="19">
        <f>(B80/B78)^(1/B81)-1</f>
        <v>1.7027577075618971E-3</v>
      </c>
    </row>
    <row r="85" spans="1:3" ht="15.6" x14ac:dyDescent="0.3">
      <c r="A85" s="14" t="s">
        <v>48</v>
      </c>
      <c r="B85" s="15"/>
      <c r="C85" s="15"/>
    </row>
    <row r="87" spans="1:3" x14ac:dyDescent="0.3">
      <c r="A87" t="s">
        <v>49</v>
      </c>
      <c r="B87" s="9">
        <v>0.01</v>
      </c>
    </row>
    <row r="88" spans="1:3" x14ac:dyDescent="0.3">
      <c r="A88" t="s">
        <v>50</v>
      </c>
    </row>
    <row r="89" spans="1:3" x14ac:dyDescent="0.3">
      <c r="A89" t="s">
        <v>51</v>
      </c>
      <c r="B89" s="10">
        <f>(1+B87)^10000</f>
        <v>1.6358287111890859E+43</v>
      </c>
    </row>
    <row r="90" spans="1:3" x14ac:dyDescent="0.3">
      <c r="A90" t="s">
        <v>52</v>
      </c>
    </row>
    <row r="91" spans="1:3" x14ac:dyDescent="0.3">
      <c r="A91" t="s">
        <v>53</v>
      </c>
      <c r="B91" s="11">
        <f>(B89/10^43)^100</f>
        <v>2.3647358888976135E+21</v>
      </c>
    </row>
    <row r="92" spans="1:3" x14ac:dyDescent="0.3">
      <c r="A92" t="s">
        <v>54</v>
      </c>
    </row>
    <row r="93" spans="1:3" x14ac:dyDescent="0.3">
      <c r="A93" s="1" t="s">
        <v>55</v>
      </c>
    </row>
    <row r="95" spans="1:3" x14ac:dyDescent="0.3">
      <c r="A95" t="s">
        <v>56</v>
      </c>
    </row>
    <row r="96" spans="1:3" x14ac:dyDescent="0.3">
      <c r="A96" s="33">
        <f>B29</f>
        <v>2.2669432933719591E-5</v>
      </c>
      <c r="B96" s="6">
        <f>(1 + A96)^1000000</f>
        <v>7000000000.0514565</v>
      </c>
    </row>
    <row r="97" spans="1:3" x14ac:dyDescent="0.3">
      <c r="A97" s="33">
        <v>5.0000000000000002E-5</v>
      </c>
      <c r="B97" s="34">
        <f>(1 + A97)^1000000</f>
        <v>5.1782289117851209E+21</v>
      </c>
    </row>
    <row r="98" spans="1:3" x14ac:dyDescent="0.3">
      <c r="A98" s="32">
        <v>1E-4</v>
      </c>
      <c r="B98" s="34">
        <f>(1 + A98)^1000000</f>
        <v>2.6747109930566795E+43</v>
      </c>
    </row>
    <row r="99" spans="1:3" x14ac:dyDescent="0.3">
      <c r="A99" s="32">
        <v>5.0000000000000001E-4</v>
      </c>
      <c r="B99" s="34">
        <f>(1 + A99)^1000000</f>
        <v>1.2387173775154733E+217</v>
      </c>
    </row>
    <row r="100" spans="1:3" x14ac:dyDescent="0.3">
      <c r="A100" s="31">
        <v>1E-3</v>
      </c>
      <c r="B100" s="34" t="s">
        <v>57</v>
      </c>
    </row>
    <row r="101" spans="1:3" x14ac:dyDescent="0.3">
      <c r="A101" s="30">
        <v>5.0000000000000001E-3</v>
      </c>
      <c r="B101" s="34" t="s">
        <v>58</v>
      </c>
    </row>
    <row r="102" spans="1:3" x14ac:dyDescent="0.3">
      <c r="A102" s="29">
        <v>0.01</v>
      </c>
      <c r="B102" s="34" t="s">
        <v>59</v>
      </c>
    </row>
    <row r="105" spans="1:3" ht="15.6" x14ac:dyDescent="0.3">
      <c r="A105" s="14" t="s">
        <v>60</v>
      </c>
      <c r="B105" s="15"/>
      <c r="C105" s="15"/>
    </row>
    <row r="107" spans="1:3" x14ac:dyDescent="0.3">
      <c r="A107" t="s">
        <v>61</v>
      </c>
      <c r="B107">
        <v>12756.28</v>
      </c>
      <c r="C107" t="s">
        <v>62</v>
      </c>
    </row>
    <row r="108" spans="1:3" x14ac:dyDescent="0.3">
      <c r="B108" s="6">
        <f>B107*1000</f>
        <v>12756280</v>
      </c>
      <c r="C108" s="7" t="s">
        <v>63</v>
      </c>
    </row>
    <row r="109" spans="1:3" x14ac:dyDescent="0.3">
      <c r="A109" t="s">
        <v>99</v>
      </c>
      <c r="B109" s="12">
        <f>4*PI()*(B107/2)^2</f>
        <v>511208374.2961244</v>
      </c>
      <c r="C109" s="7" t="s">
        <v>62</v>
      </c>
    </row>
    <row r="110" spans="1:3" x14ac:dyDescent="0.3">
      <c r="B110" s="12">
        <f>4*PI()*(B108/2)^2</f>
        <v>511208374296124.31</v>
      </c>
      <c r="C110" s="7" t="s">
        <v>63</v>
      </c>
    </row>
    <row r="111" spans="1:3" x14ac:dyDescent="0.3">
      <c r="B111" s="12"/>
      <c r="C111" s="7"/>
    </row>
    <row r="113" spans="1:3" ht="14.4" customHeight="1" x14ac:dyDescent="0.3">
      <c r="A113" s="14" t="s">
        <v>64</v>
      </c>
      <c r="B113" s="15"/>
      <c r="C113" s="15"/>
    </row>
    <row r="115" spans="1:3" x14ac:dyDescent="0.3">
      <c r="A115" t="s">
        <v>65</v>
      </c>
      <c r="B115" s="12">
        <f>B110</f>
        <v>511208374296124.31</v>
      </c>
    </row>
    <row r="116" spans="1:3" x14ac:dyDescent="0.3">
      <c r="A116" t="s">
        <v>66</v>
      </c>
      <c r="B116">
        <v>1</v>
      </c>
    </row>
    <row r="117" spans="1:3" x14ac:dyDescent="0.3">
      <c r="A117" t="s">
        <v>67</v>
      </c>
      <c r="B117">
        <v>1000000</v>
      </c>
    </row>
    <row r="118" spans="1:3" x14ac:dyDescent="0.3">
      <c r="A118" t="s">
        <v>68</v>
      </c>
      <c r="B118" s="13">
        <f>(B115/B116)^(1/B117) - 1</f>
        <v>3.3868371920764417E-5</v>
      </c>
    </row>
  </sheetData>
  <mergeCells count="2">
    <mergeCell ref="A49:C49"/>
    <mergeCell ref="A62:C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1" width="64.33203125" customWidth="1"/>
  </cols>
  <sheetData>
    <row r="1" spans="1:3" ht="21" x14ac:dyDescent="0.4">
      <c r="A1" s="24" t="s">
        <v>69</v>
      </c>
    </row>
    <row r="2" spans="1:3" x14ac:dyDescent="0.3">
      <c r="A2" t="s">
        <v>70</v>
      </c>
    </row>
    <row r="5" spans="1:3" ht="15.6" x14ac:dyDescent="0.3">
      <c r="A5" s="14" t="s">
        <v>71</v>
      </c>
      <c r="B5" s="15"/>
      <c r="C5" s="15"/>
    </row>
    <row r="7" spans="1:3" x14ac:dyDescent="0.3">
      <c r="A7" t="s">
        <v>98</v>
      </c>
      <c r="B7">
        <v>603550</v>
      </c>
    </row>
    <row r="9" spans="1:3" x14ac:dyDescent="0.3">
      <c r="A9" t="s">
        <v>72</v>
      </c>
    </row>
    <row r="10" spans="1:3" x14ac:dyDescent="0.3">
      <c r="A10" t="s">
        <v>73</v>
      </c>
    </row>
    <row r="11" spans="1:3" x14ac:dyDescent="0.3">
      <c r="A11" t="s">
        <v>74</v>
      </c>
      <c r="B11">
        <v>10</v>
      </c>
      <c r="C11" s="16">
        <f>B11/$B$22</f>
        <v>0.25575447570332482</v>
      </c>
    </row>
    <row r="12" spans="1:3" x14ac:dyDescent="0.3">
      <c r="A12" t="s">
        <v>75</v>
      </c>
      <c r="B12">
        <v>8</v>
      </c>
      <c r="C12" s="16">
        <f t="shared" ref="C12:C21" si="0">B12/$B$22</f>
        <v>0.20460358056265984</v>
      </c>
    </row>
    <row r="13" spans="1:3" x14ac:dyDescent="0.3">
      <c r="A13" s="21" t="s">
        <v>76</v>
      </c>
      <c r="B13" s="22">
        <v>6</v>
      </c>
      <c r="C13" s="25">
        <f t="shared" si="0"/>
        <v>0.15345268542199489</v>
      </c>
    </row>
    <row r="14" spans="1:3" x14ac:dyDescent="0.3">
      <c r="A14" s="21" t="s">
        <v>77</v>
      </c>
      <c r="B14" s="22">
        <v>5</v>
      </c>
      <c r="C14" s="25">
        <f t="shared" si="0"/>
        <v>0.12787723785166241</v>
      </c>
    </row>
    <row r="15" spans="1:3" x14ac:dyDescent="0.3">
      <c r="A15" s="21" t="s">
        <v>78</v>
      </c>
      <c r="B15" s="22">
        <v>4</v>
      </c>
      <c r="C15" s="25">
        <f t="shared" si="0"/>
        <v>0.10230179028132992</v>
      </c>
    </row>
    <row r="16" spans="1:3" x14ac:dyDescent="0.3">
      <c r="A16" s="20" t="s">
        <v>79</v>
      </c>
      <c r="B16">
        <v>3</v>
      </c>
      <c r="C16" s="16">
        <f t="shared" si="0"/>
        <v>7.6726342710997444E-2</v>
      </c>
    </row>
    <row r="17" spans="1:3" x14ac:dyDescent="0.3">
      <c r="A17" s="20" t="s">
        <v>80</v>
      </c>
      <c r="B17">
        <v>1.6</v>
      </c>
      <c r="C17" s="16">
        <f t="shared" si="0"/>
        <v>4.0920716112531973E-2</v>
      </c>
    </row>
    <row r="18" spans="1:3" x14ac:dyDescent="0.3">
      <c r="A18" s="20" t="s">
        <v>81</v>
      </c>
      <c r="B18">
        <v>0.8</v>
      </c>
      <c r="C18" s="16">
        <f t="shared" si="0"/>
        <v>2.0460358056265986E-2</v>
      </c>
    </row>
    <row r="19" spans="1:3" x14ac:dyDescent="0.3">
      <c r="A19" s="20" t="s">
        <v>82</v>
      </c>
      <c r="B19">
        <v>0.4</v>
      </c>
      <c r="C19" s="16">
        <f t="shared" si="0"/>
        <v>1.0230179028132993E-2</v>
      </c>
    </row>
    <row r="20" spans="1:3" x14ac:dyDescent="0.3">
      <c r="A20" s="20" t="s">
        <v>83</v>
      </c>
      <c r="B20">
        <v>0.2</v>
      </c>
      <c r="C20" s="16">
        <f t="shared" si="0"/>
        <v>5.1150895140664966E-3</v>
      </c>
    </row>
    <row r="21" spans="1:3" x14ac:dyDescent="0.3">
      <c r="A21" t="s">
        <v>84</v>
      </c>
      <c r="B21">
        <v>0.1</v>
      </c>
      <c r="C21" s="16">
        <f t="shared" si="0"/>
        <v>2.5575447570332483E-3</v>
      </c>
    </row>
    <row r="22" spans="1:3" x14ac:dyDescent="0.3">
      <c r="A22" s="8" t="s">
        <v>85</v>
      </c>
      <c r="B22" s="1">
        <f>SUM(B11:B21)</f>
        <v>39.1</v>
      </c>
      <c r="C22" s="26">
        <f>SUM(C11:C21)</f>
        <v>1</v>
      </c>
    </row>
    <row r="25" spans="1:3" x14ac:dyDescent="0.3">
      <c r="A25" t="s">
        <v>86</v>
      </c>
    </row>
    <row r="26" spans="1:3" x14ac:dyDescent="0.3">
      <c r="A26" t="s">
        <v>87</v>
      </c>
      <c r="C26">
        <v>1</v>
      </c>
    </row>
    <row r="29" spans="1:3" ht="15.6" x14ac:dyDescent="0.3">
      <c r="A29" s="14" t="s">
        <v>88</v>
      </c>
      <c r="B29" s="15"/>
      <c r="C29" s="15"/>
    </row>
    <row r="31" spans="1:3" x14ac:dyDescent="0.3">
      <c r="A31" t="s">
        <v>89</v>
      </c>
      <c r="C31" s="16">
        <f>SUM(C13:C15)</f>
        <v>0.38363171355498721</v>
      </c>
    </row>
    <row r="32" spans="1:3" x14ac:dyDescent="0.3">
      <c r="A32" t="s">
        <v>90</v>
      </c>
      <c r="C32">
        <v>1</v>
      </c>
    </row>
    <row r="33" spans="1:3" x14ac:dyDescent="0.3">
      <c r="A33" t="s">
        <v>91</v>
      </c>
      <c r="C33" s="23">
        <f>C32/C31</f>
        <v>2.6066666666666669</v>
      </c>
    </row>
    <row r="34" spans="1:3" x14ac:dyDescent="0.3">
      <c r="A34" t="s">
        <v>92</v>
      </c>
      <c r="C34" s="23">
        <f>C33 + C33/C26</f>
        <v>5.2133333333333338</v>
      </c>
    </row>
    <row r="36" spans="1:3" x14ac:dyDescent="0.3">
      <c r="A36" s="27" t="s">
        <v>93</v>
      </c>
      <c r="B36" s="27"/>
      <c r="C36" s="28">
        <f>C34/C32</f>
        <v>5.2133333333333338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4.4" x14ac:dyDescent="0.3"/>
  <cols>
    <col min="1" max="1" width="52.77734375" bestFit="1" customWidth="1"/>
  </cols>
  <sheetData>
    <row r="1" spans="1:5" ht="21" x14ac:dyDescent="0.4">
      <c r="A1" s="24" t="s">
        <v>94</v>
      </c>
    </row>
    <row r="4" spans="1:5" x14ac:dyDescent="0.3">
      <c r="A4" s="1" t="s">
        <v>95</v>
      </c>
    </row>
    <row r="6" spans="1:5" x14ac:dyDescent="0.3">
      <c r="A6" t="s">
        <v>97</v>
      </c>
      <c r="B6">
        <v>6</v>
      </c>
      <c r="C6" t="s">
        <v>96</v>
      </c>
    </row>
    <row r="7" spans="1:5" x14ac:dyDescent="0.3">
      <c r="A7" t="s">
        <v>105</v>
      </c>
      <c r="B7">
        <v>26</v>
      </c>
      <c r="C7" t="s">
        <v>17</v>
      </c>
    </row>
    <row r="10" spans="1:5" x14ac:dyDescent="0.3">
      <c r="A10" s="1" t="s">
        <v>108</v>
      </c>
    </row>
    <row r="12" spans="1:5" x14ac:dyDescent="0.3">
      <c r="A12" t="s">
        <v>49</v>
      </c>
    </row>
    <row r="13" spans="1:5" x14ac:dyDescent="0.3">
      <c r="A13" t="s">
        <v>100</v>
      </c>
    </row>
    <row r="16" spans="1:5" x14ac:dyDescent="0.3">
      <c r="A16" t="s">
        <v>104</v>
      </c>
      <c r="B16" s="38" t="s">
        <v>106</v>
      </c>
      <c r="C16" s="38" t="s">
        <v>107</v>
      </c>
      <c r="D16" s="38" t="s">
        <v>85</v>
      </c>
      <c r="E16" s="38" t="s">
        <v>18</v>
      </c>
    </row>
    <row r="17" spans="1:6" x14ac:dyDescent="0.3">
      <c r="A17">
        <v>0</v>
      </c>
      <c r="B17" s="34">
        <v>2</v>
      </c>
      <c r="C17" s="34">
        <v>0</v>
      </c>
      <c r="D17" s="34">
        <v>2</v>
      </c>
    </row>
    <row r="18" spans="1:6" x14ac:dyDescent="0.3">
      <c r="A18">
        <f>A17+$B$7</f>
        <v>26</v>
      </c>
      <c r="B18" s="34">
        <v>4</v>
      </c>
      <c r="C18" s="34">
        <v>0</v>
      </c>
      <c r="D18" s="34">
        <f t="shared" ref="D18:D23" si="0">D17 + B18 - C18</f>
        <v>6</v>
      </c>
      <c r="E18" s="39">
        <f t="shared" ref="E18:E22" si="1">(D18/D17)^(1/$B$7) - 1</f>
        <v>4.3159740146885062E-2</v>
      </c>
      <c r="F18" s="39">
        <f>(D18/D$17)^(1/$A18) - 1</f>
        <v>4.3159740146885062E-2</v>
      </c>
    </row>
    <row r="19" spans="1:6" x14ac:dyDescent="0.3">
      <c r="A19">
        <f>A18+$B$7</f>
        <v>52</v>
      </c>
      <c r="B19" s="34">
        <f>B18/2*$B$6</f>
        <v>12</v>
      </c>
      <c r="C19" s="34">
        <v>0</v>
      </c>
      <c r="D19" s="34">
        <f t="shared" si="0"/>
        <v>18</v>
      </c>
      <c r="E19" s="39">
        <f t="shared" si="1"/>
        <v>4.3159740146885062E-2</v>
      </c>
      <c r="F19" s="39">
        <f>(D19/D$17)^(1/$A19) - 1</f>
        <v>4.3159740146885062E-2</v>
      </c>
    </row>
    <row r="20" spans="1:6" x14ac:dyDescent="0.3">
      <c r="A20">
        <f>A19+$B$7</f>
        <v>78</v>
      </c>
      <c r="B20" s="34">
        <f>B19/2*$B$6</f>
        <v>36</v>
      </c>
      <c r="C20" s="34">
        <f>B17</f>
        <v>2</v>
      </c>
      <c r="D20" s="34">
        <f t="shared" si="0"/>
        <v>52</v>
      </c>
      <c r="E20" s="39">
        <f t="shared" si="1"/>
        <v>4.1646638940877612E-2</v>
      </c>
      <c r="F20" s="39">
        <f>(D20/D$17)^(1/$A20) - 1</f>
        <v>4.2655129020358729E-2</v>
      </c>
    </row>
    <row r="21" spans="1:6" x14ac:dyDescent="0.3">
      <c r="A21">
        <f>A20+$B$7</f>
        <v>104</v>
      </c>
      <c r="B21" s="34">
        <f>B20/2*$B$6</f>
        <v>108</v>
      </c>
      <c r="C21" s="34">
        <f t="shared" ref="C21:C38" si="2">B18</f>
        <v>4</v>
      </c>
      <c r="D21" s="34">
        <f t="shared" si="0"/>
        <v>156</v>
      </c>
      <c r="E21" s="39">
        <f t="shared" si="1"/>
        <v>4.3159740146885062E-2</v>
      </c>
      <c r="F21" s="39">
        <f>(D21/D$17)^(1/$A21) - 1</f>
        <v>4.2781258913262565E-2</v>
      </c>
    </row>
    <row r="22" spans="1:6" x14ac:dyDescent="0.3">
      <c r="A22">
        <f t="shared" ref="A22:A38" si="3">A21+$B$7</f>
        <v>130</v>
      </c>
      <c r="B22" s="34">
        <f t="shared" ref="B22:B38" si="4">B21/2*$B$6</f>
        <v>324</v>
      </c>
      <c r="C22" s="34">
        <f t="shared" si="2"/>
        <v>12</v>
      </c>
      <c r="D22" s="34">
        <f t="shared" si="0"/>
        <v>468</v>
      </c>
      <c r="E22" s="39">
        <f t="shared" si="1"/>
        <v>4.3159740146885062E-2</v>
      </c>
      <c r="F22" s="39">
        <f t="shared" ref="F22:F38" si="5">(D22/D$17)^(1/$A22) - 1</f>
        <v>4.2856944172688927E-2</v>
      </c>
    </row>
    <row r="23" spans="1:6" x14ac:dyDescent="0.3">
      <c r="A23">
        <f t="shared" si="3"/>
        <v>156</v>
      </c>
      <c r="B23" s="34">
        <f t="shared" si="4"/>
        <v>972</v>
      </c>
      <c r="C23" s="34">
        <f t="shared" si="2"/>
        <v>36</v>
      </c>
      <c r="D23" s="34">
        <f t="shared" si="0"/>
        <v>1404</v>
      </c>
      <c r="E23" s="39">
        <f t="shared" ref="E23:E38" si="6">(D23/D22)^(1/$B$7) - 1</f>
        <v>4.3159740146885062E-2</v>
      </c>
      <c r="F23" s="39">
        <f t="shared" si="5"/>
        <v>4.2907404064087773E-2</v>
      </c>
    </row>
    <row r="24" spans="1:6" x14ac:dyDescent="0.3">
      <c r="A24">
        <f t="shared" si="3"/>
        <v>182</v>
      </c>
      <c r="B24" s="34">
        <f t="shared" si="4"/>
        <v>2916</v>
      </c>
      <c r="C24" s="34">
        <f t="shared" si="2"/>
        <v>108</v>
      </c>
      <c r="D24" s="34">
        <f t="shared" ref="D24:D38" si="7">D23 + B24 - C24</f>
        <v>4212</v>
      </c>
      <c r="E24" s="39">
        <f t="shared" si="6"/>
        <v>4.3159740146885062E-2</v>
      </c>
      <c r="F24" s="39">
        <f t="shared" si="5"/>
        <v>4.2943448338485624E-2</v>
      </c>
    </row>
    <row r="25" spans="1:6" x14ac:dyDescent="0.3">
      <c r="A25">
        <f t="shared" si="3"/>
        <v>208</v>
      </c>
      <c r="B25" s="34">
        <f t="shared" si="4"/>
        <v>8748</v>
      </c>
      <c r="C25" s="34">
        <f t="shared" si="2"/>
        <v>324</v>
      </c>
      <c r="D25" s="34">
        <f t="shared" si="7"/>
        <v>12636</v>
      </c>
      <c r="E25" s="39">
        <f t="shared" si="6"/>
        <v>4.3159740146885062E-2</v>
      </c>
      <c r="F25" s="39">
        <f t="shared" si="5"/>
        <v>4.2970482361797568E-2</v>
      </c>
    </row>
    <row r="26" spans="1:6" x14ac:dyDescent="0.3">
      <c r="A26">
        <f t="shared" si="3"/>
        <v>234</v>
      </c>
      <c r="B26" s="34">
        <f t="shared" si="4"/>
        <v>26244</v>
      </c>
      <c r="C26" s="34">
        <f t="shared" si="2"/>
        <v>972</v>
      </c>
      <c r="D26" s="34">
        <f t="shared" si="7"/>
        <v>37908</v>
      </c>
      <c r="E26" s="39">
        <f t="shared" si="6"/>
        <v>4.3159740146885062E-2</v>
      </c>
      <c r="F26" s="39">
        <f t="shared" si="5"/>
        <v>4.2991509308838882E-2</v>
      </c>
    </row>
    <row r="27" spans="1:6" x14ac:dyDescent="0.3">
      <c r="A27">
        <f t="shared" si="3"/>
        <v>260</v>
      </c>
      <c r="B27" s="34">
        <f t="shared" si="4"/>
        <v>78732</v>
      </c>
      <c r="C27" s="34">
        <f t="shared" si="2"/>
        <v>2916</v>
      </c>
      <c r="D27" s="34">
        <f t="shared" si="7"/>
        <v>113724</v>
      </c>
      <c r="E27" s="39">
        <f t="shared" si="6"/>
        <v>4.3159740146885062E-2</v>
      </c>
      <c r="F27" s="39">
        <f t="shared" si="5"/>
        <v>4.3008331171691561E-2</v>
      </c>
    </row>
    <row r="28" spans="1:6" x14ac:dyDescent="0.3">
      <c r="A28">
        <f t="shared" si="3"/>
        <v>286</v>
      </c>
      <c r="B28" s="34">
        <f t="shared" si="4"/>
        <v>236196</v>
      </c>
      <c r="C28" s="34">
        <f t="shared" si="2"/>
        <v>8748</v>
      </c>
      <c r="D28" s="34">
        <f t="shared" si="7"/>
        <v>341172</v>
      </c>
      <c r="E28" s="39">
        <f t="shared" si="6"/>
        <v>4.3159740146885062E-2</v>
      </c>
      <c r="F28" s="39">
        <f t="shared" si="5"/>
        <v>4.3022094715826853E-2</v>
      </c>
    </row>
    <row r="29" spans="1:6" x14ac:dyDescent="0.3">
      <c r="A29">
        <f t="shared" si="3"/>
        <v>312</v>
      </c>
      <c r="B29" s="34">
        <f t="shared" si="4"/>
        <v>708588</v>
      </c>
      <c r="C29" s="34">
        <f t="shared" si="2"/>
        <v>26244</v>
      </c>
      <c r="D29" s="34">
        <f t="shared" si="7"/>
        <v>1023516</v>
      </c>
      <c r="E29" s="39">
        <f t="shared" si="6"/>
        <v>4.3159740146885062E-2</v>
      </c>
      <c r="F29" s="39">
        <f t="shared" si="5"/>
        <v>4.3033564474679764E-2</v>
      </c>
    </row>
    <row r="30" spans="1:6" x14ac:dyDescent="0.3">
      <c r="A30">
        <f t="shared" si="3"/>
        <v>338</v>
      </c>
      <c r="B30" s="34">
        <f t="shared" si="4"/>
        <v>2125764</v>
      </c>
      <c r="C30" s="34">
        <f t="shared" si="2"/>
        <v>78732</v>
      </c>
      <c r="D30" s="34">
        <f t="shared" si="7"/>
        <v>3070548</v>
      </c>
      <c r="E30" s="39">
        <f t="shared" si="6"/>
        <v>4.3159740146885062E-2</v>
      </c>
      <c r="F30" s="39">
        <f t="shared" si="5"/>
        <v>4.3043269753762825E-2</v>
      </c>
    </row>
    <row r="31" spans="1:6" x14ac:dyDescent="0.3">
      <c r="A31">
        <f t="shared" si="3"/>
        <v>364</v>
      </c>
      <c r="B31" s="34">
        <f t="shared" si="4"/>
        <v>6377292</v>
      </c>
      <c r="C31" s="34">
        <f t="shared" si="2"/>
        <v>236196</v>
      </c>
      <c r="D31" s="34">
        <f t="shared" si="7"/>
        <v>9211644</v>
      </c>
      <c r="E31" s="39">
        <f t="shared" si="6"/>
        <v>4.3159740146885062E-2</v>
      </c>
      <c r="F31" s="39">
        <f t="shared" si="5"/>
        <v>4.3051588636281668E-2</v>
      </c>
    </row>
    <row r="32" spans="1:6" x14ac:dyDescent="0.3">
      <c r="A32">
        <f t="shared" si="3"/>
        <v>390</v>
      </c>
      <c r="B32" s="34">
        <f t="shared" si="4"/>
        <v>19131876</v>
      </c>
      <c r="C32" s="34">
        <f t="shared" si="2"/>
        <v>708588</v>
      </c>
      <c r="D32" s="34">
        <f t="shared" si="7"/>
        <v>27634932</v>
      </c>
      <c r="E32" s="39">
        <f t="shared" si="6"/>
        <v>4.3159740146885062E-2</v>
      </c>
      <c r="F32" s="39">
        <f t="shared" si="5"/>
        <v>4.3058798388132757E-2</v>
      </c>
    </row>
    <row r="33" spans="1:6" x14ac:dyDescent="0.3">
      <c r="A33">
        <f t="shared" si="3"/>
        <v>416</v>
      </c>
      <c r="B33" s="34">
        <f t="shared" si="4"/>
        <v>57395628</v>
      </c>
      <c r="C33" s="34">
        <f t="shared" si="2"/>
        <v>2125764</v>
      </c>
      <c r="D33" s="34">
        <f t="shared" si="7"/>
        <v>82904796</v>
      </c>
      <c r="E33" s="39">
        <f t="shared" si="6"/>
        <v>4.3159740146885062E-2</v>
      </c>
      <c r="F33" s="39">
        <f t="shared" si="5"/>
        <v>4.3065106961882815E-2</v>
      </c>
    </row>
    <row r="34" spans="1:6" x14ac:dyDescent="0.3">
      <c r="A34">
        <f t="shared" si="3"/>
        <v>442</v>
      </c>
      <c r="B34" s="34">
        <f t="shared" si="4"/>
        <v>172186884</v>
      </c>
      <c r="C34" s="34">
        <f t="shared" si="2"/>
        <v>6377292</v>
      </c>
      <c r="D34" s="34">
        <f t="shared" si="7"/>
        <v>248714388</v>
      </c>
      <c r="E34" s="39">
        <f t="shared" si="6"/>
        <v>4.3159740146885062E-2</v>
      </c>
      <c r="F34" s="39">
        <f t="shared" si="5"/>
        <v>4.3070673382171742E-2</v>
      </c>
    </row>
    <row r="35" spans="1:6" x14ac:dyDescent="0.3">
      <c r="A35">
        <f t="shared" si="3"/>
        <v>468</v>
      </c>
      <c r="B35" s="34">
        <f t="shared" si="4"/>
        <v>516560652</v>
      </c>
      <c r="C35" s="34">
        <f t="shared" si="2"/>
        <v>19131876</v>
      </c>
      <c r="D35" s="34">
        <f t="shared" si="7"/>
        <v>746143164</v>
      </c>
      <c r="E35" s="39">
        <f t="shared" si="6"/>
        <v>4.3159740146885062E-2</v>
      </c>
      <c r="F35" s="39">
        <f t="shared" si="5"/>
        <v>4.3075621336255754E-2</v>
      </c>
    </row>
    <row r="36" spans="1:6" x14ac:dyDescent="0.3">
      <c r="A36">
        <f t="shared" si="3"/>
        <v>494</v>
      </c>
      <c r="B36" s="34">
        <f t="shared" si="4"/>
        <v>1549681956</v>
      </c>
      <c r="C36" s="34">
        <f t="shared" si="2"/>
        <v>57395628</v>
      </c>
      <c r="D36" s="34">
        <f t="shared" si="7"/>
        <v>2238429492</v>
      </c>
      <c r="E36" s="39">
        <f t="shared" si="6"/>
        <v>4.3159740146885062E-2</v>
      </c>
      <c r="F36" s="39">
        <f t="shared" si="5"/>
        <v>4.3080048472962984E-2</v>
      </c>
    </row>
    <row r="37" spans="1:6" x14ac:dyDescent="0.3">
      <c r="A37">
        <f t="shared" si="3"/>
        <v>520</v>
      </c>
      <c r="B37" s="34">
        <f t="shared" si="4"/>
        <v>4649045868</v>
      </c>
      <c r="C37" s="34">
        <f t="shared" si="2"/>
        <v>172186884</v>
      </c>
      <c r="D37" s="34">
        <f t="shared" si="7"/>
        <v>6715288476</v>
      </c>
      <c r="E37" s="39">
        <f t="shared" si="6"/>
        <v>4.3159740146885062E-2</v>
      </c>
      <c r="F37" s="39">
        <f t="shared" si="5"/>
        <v>4.3084032912064973E-2</v>
      </c>
    </row>
    <row r="38" spans="1:6" x14ac:dyDescent="0.3">
      <c r="A38">
        <f t="shared" si="3"/>
        <v>546</v>
      </c>
      <c r="B38" s="34">
        <f t="shared" si="4"/>
        <v>13947137604</v>
      </c>
      <c r="C38" s="34">
        <f t="shared" si="2"/>
        <v>516560652</v>
      </c>
      <c r="D38" s="34">
        <f t="shared" si="7"/>
        <v>20145865428</v>
      </c>
      <c r="E38" s="39">
        <f t="shared" si="6"/>
        <v>4.3159740146885062E-2</v>
      </c>
      <c r="F38" s="39">
        <f t="shared" si="5"/>
        <v>4.308763789389114E-2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4.4" x14ac:dyDescent="0.3"/>
  <sheetData>
    <row r="1" spans="1:1" ht="18" x14ac:dyDescent="0.35">
      <c r="A1" s="37" t="s">
        <v>1</v>
      </c>
    </row>
    <row r="5" spans="1:1" x14ac:dyDescent="0.3">
      <c r="A5" s="2" t="s">
        <v>102</v>
      </c>
    </row>
    <row r="6" spans="1:1" x14ac:dyDescent="0.3">
      <c r="A6" s="2" t="s">
        <v>2</v>
      </c>
    </row>
    <row r="7" spans="1:1" x14ac:dyDescent="0.3">
      <c r="A7" s="2" t="s">
        <v>103</v>
      </c>
    </row>
    <row r="8" spans="1:1" x14ac:dyDescent="0.3">
      <c r="A8" s="2" t="s">
        <v>3</v>
      </c>
    </row>
    <row r="9" spans="1:1" x14ac:dyDescent="0.3">
      <c r="A9" s="2" t="s">
        <v>4</v>
      </c>
    </row>
    <row r="10" spans="1:1" x14ac:dyDescent="0.3">
      <c r="A10" s="2" t="s">
        <v>5</v>
      </c>
    </row>
  </sheetData>
  <hyperlinks>
    <hyperlink ref="A5" r:id="rId1"/>
    <hyperlink ref="A6" r:id="rId2"/>
    <hyperlink ref="A7" r:id="rId3"/>
    <hyperlink ref="A8" r:id="rId4"/>
    <hyperlink ref="A9" r:id="rId5"/>
    <hyperlink ref="A10"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Berekeninge</vt:lpstr>
      <vt:lpstr>Weerbaar vs Totaal</vt:lpstr>
      <vt:lpstr>Bevolkingsgroei</vt:lpstr>
      <vt:lpstr>Kyk ook</vt:lpstr>
    </vt:vector>
  </TitlesOfParts>
  <Company>Sasol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Louw, Daniel (D)</dc:creator>
  <cp:lastModifiedBy>Louw, Daniel (D)</cp:lastModifiedBy>
  <cp:lastPrinted>2017-04-17T19:58:38Z</cp:lastPrinted>
  <dcterms:created xsi:type="dcterms:W3CDTF">2017-04-17T19:43:36Z</dcterms:created>
  <dcterms:modified xsi:type="dcterms:W3CDTF">2017-04-18T12:28:57Z</dcterms:modified>
</cp:coreProperties>
</file>